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計算シート" sheetId="1" r:id="rId1"/>
    <sheet name="詳細試算" sheetId="4" state="hidden" r:id="rId2"/>
    <sheet name="テーブル" sheetId="2" state="hidden" r:id="rId3"/>
  </sheets>
  <definedNames>
    <definedName name="__IntlFixupTable" hidden="1">#REF!</definedName>
    <definedName name="__IntlFixupTable" localSheetId="1" hidden="1">#REF!</definedName>
    <definedName name="data83">#REF!</definedName>
    <definedName name="data83" localSheetId="1">#REF!</definedName>
    <definedName name="celltips_area">#REF!</definedName>
    <definedName name="celltips_area" localSheetId="1">#REF!</definedName>
    <definedName name="data55">#REF!</definedName>
    <definedName name="data55" localSheetId="1">#REF!</definedName>
    <definedName name="button_area_1">#REF!</definedName>
    <definedName name="button_area_1" localSheetId="1">#REF!</definedName>
    <definedName name="CCT">#REF!</definedName>
    <definedName name="CCT" localSheetId="1">#REF!</definedName>
    <definedName name="data100">#REF!</definedName>
    <definedName name="data100" localSheetId="1">#REF!</definedName>
    <definedName name="data1">#REF!</definedName>
    <definedName name="data1" localSheetId="1">#REF!</definedName>
    <definedName name="data10">#REF!</definedName>
    <definedName name="data10" localSheetId="1">#REF!</definedName>
    <definedName name="data101">#REF!</definedName>
    <definedName name="data101" localSheetId="1">#REF!</definedName>
    <definedName name="data11">#REF!</definedName>
    <definedName name="data11" localSheetId="1">#REF!</definedName>
    <definedName name="data13">#REF!</definedName>
    <definedName name="data13" localSheetId="1">#REF!</definedName>
    <definedName name="data49">#REF!</definedName>
    <definedName name="data49" localSheetId="1">#REF!</definedName>
    <definedName name="data14">#REF!</definedName>
    <definedName name="data14" localSheetId="1">#REF!</definedName>
    <definedName name="data48">#REF!</definedName>
    <definedName name="data48" localSheetId="1">#REF!</definedName>
    <definedName name="data15">#REF!</definedName>
    <definedName name="data15" localSheetId="1">#REF!</definedName>
    <definedName name="data16">#REF!</definedName>
    <definedName name="data16" localSheetId="1">#REF!</definedName>
    <definedName name="data17">#REF!</definedName>
    <definedName name="data17" localSheetId="1">#REF!</definedName>
    <definedName name="data44">#REF!</definedName>
    <definedName name="data44" localSheetId="1">#REF!</definedName>
    <definedName name="data19">#REF!</definedName>
    <definedName name="data19" localSheetId="1">#REF!</definedName>
    <definedName name="data28">#REF!</definedName>
    <definedName name="data28" localSheetId="1">#REF!</definedName>
    <definedName name="data75">#REF!</definedName>
    <definedName name="data75" localSheetId="1">#REF!</definedName>
    <definedName name="data2">#REF!</definedName>
    <definedName name="data2" localSheetId="1">#REF!</definedName>
    <definedName name="data20">#REF!</definedName>
    <definedName name="data20" localSheetId="1">#REF!</definedName>
    <definedName name="data21">#REF!</definedName>
    <definedName name="data21" localSheetId="1">#REF!</definedName>
    <definedName name="data23">#REF!</definedName>
    <definedName name="data23" localSheetId="1">#REF!</definedName>
    <definedName name="data24">#REF!</definedName>
    <definedName name="data24" localSheetId="1">#REF!</definedName>
    <definedName name="data79">#REF!</definedName>
    <definedName name="data79" localSheetId="1">#REF!</definedName>
    <definedName name="data25">#REF!</definedName>
    <definedName name="data25" localSheetId="1">#REF!</definedName>
    <definedName name="data78">#REF!</definedName>
    <definedName name="data78" localSheetId="1">#REF!</definedName>
    <definedName name="data26">#REF!</definedName>
    <definedName name="data26" localSheetId="1">#REF!</definedName>
    <definedName name="data27">#REF!</definedName>
    <definedName name="data27" localSheetId="1">#REF!</definedName>
    <definedName name="data30">#REF!</definedName>
    <definedName name="data30" localSheetId="1">#REF!</definedName>
    <definedName name="data31">#REF!</definedName>
    <definedName name="data31" localSheetId="1">#REF!</definedName>
    <definedName name="data32">#REF!</definedName>
    <definedName name="data32" localSheetId="1">#REF!</definedName>
    <definedName name="data33">#REF!</definedName>
    <definedName name="data33" localSheetId="1">#REF!</definedName>
    <definedName name="data34">#REF!</definedName>
    <definedName name="data34" localSheetId="1">#REF!</definedName>
    <definedName name="data35">#REF!</definedName>
    <definedName name="data35" localSheetId="1">#REF!</definedName>
    <definedName name="data36">#REF!</definedName>
    <definedName name="data36" localSheetId="1">#REF!</definedName>
    <definedName name="data37">#REF!</definedName>
    <definedName name="data37" localSheetId="1">#REF!</definedName>
    <definedName name="data38">#REF!</definedName>
    <definedName name="data38" localSheetId="1">#REF!</definedName>
    <definedName name="data39">#REF!</definedName>
    <definedName name="data39" localSheetId="1">#REF!</definedName>
    <definedName name="data4">#REF!</definedName>
    <definedName name="data4" localSheetId="1">#REF!</definedName>
    <definedName name="data40">#REF!</definedName>
    <definedName name="data40" localSheetId="1">#REF!</definedName>
    <definedName name="data41">#REF!</definedName>
    <definedName name="data41" localSheetId="1">#REF!</definedName>
    <definedName name="data42">#REF!</definedName>
    <definedName name="data42" localSheetId="1">#REF!</definedName>
    <definedName name="data43">#REF!</definedName>
    <definedName name="data43" localSheetId="1">#REF!</definedName>
    <definedName name="data47">#REF!</definedName>
    <definedName name="data47" localSheetId="1">#REF!</definedName>
    <definedName name="data5">#REF!</definedName>
    <definedName name="data5" localSheetId="1">#REF!</definedName>
    <definedName name="data50">#REF!</definedName>
    <definedName name="data50" localSheetId="1">#REF!</definedName>
    <definedName name="data51">#REF!</definedName>
    <definedName name="data51" localSheetId="1">#REF!</definedName>
    <definedName name="data52">#REF!</definedName>
    <definedName name="data52" localSheetId="1">#REF!</definedName>
    <definedName name="data53">#REF!</definedName>
    <definedName name="data53" localSheetId="1">#REF!</definedName>
    <definedName name="data54">#REF!</definedName>
    <definedName name="data54" localSheetId="1">#REF!</definedName>
    <definedName name="data56">#REF!</definedName>
    <definedName name="data56" localSheetId="1">#REF!</definedName>
    <definedName name="data57">#REF!</definedName>
    <definedName name="data57" localSheetId="1">#REF!</definedName>
    <definedName name="data58">#REF!</definedName>
    <definedName name="data58" localSheetId="1">#REF!</definedName>
    <definedName name="data59">#REF!</definedName>
    <definedName name="data59" localSheetId="1">#REF!</definedName>
    <definedName name="data6">#REF!</definedName>
    <definedName name="data6" localSheetId="1">#REF!</definedName>
    <definedName name="data60">#REF!</definedName>
    <definedName name="data60" localSheetId="1">#REF!</definedName>
    <definedName name="data61">#REF!</definedName>
    <definedName name="data61" localSheetId="1">#REF!</definedName>
    <definedName name="data62">#REF!</definedName>
    <definedName name="data62" localSheetId="1">#REF!</definedName>
    <definedName name="data64">#REF!</definedName>
    <definedName name="data64" localSheetId="1">#REF!</definedName>
    <definedName name="data65">#REF!</definedName>
    <definedName name="data65" localSheetId="1">#REF!</definedName>
    <definedName name="data66">#REF!</definedName>
    <definedName name="data66" localSheetId="1">#REF!</definedName>
    <definedName name="data67">#REF!</definedName>
    <definedName name="data67" localSheetId="1">#REF!</definedName>
    <definedName name="data68">#REF!</definedName>
    <definedName name="data68" localSheetId="1">#REF!</definedName>
    <definedName name="data69">#REF!</definedName>
    <definedName name="data69" localSheetId="1">#REF!</definedName>
    <definedName name="data7">#REF!</definedName>
    <definedName name="data7" localSheetId="1">#REF!</definedName>
    <definedName name="data70">#REF!</definedName>
    <definedName name="data70" localSheetId="1">#REF!</definedName>
    <definedName name="data71">#REF!</definedName>
    <definedName name="data71" localSheetId="1">#REF!</definedName>
    <definedName name="data72">#REF!</definedName>
    <definedName name="data72" localSheetId="1">#REF!</definedName>
    <definedName name="data73">#REF!</definedName>
    <definedName name="data73" localSheetId="1">#REF!</definedName>
    <definedName name="data76">#REF!</definedName>
    <definedName name="data76" localSheetId="1">#REF!</definedName>
    <definedName name="data77">#REF!</definedName>
    <definedName name="data77" localSheetId="1">#REF!</definedName>
    <definedName name="data8">#REF!</definedName>
    <definedName name="data8" localSheetId="1">#REF!</definedName>
    <definedName name="data80">#REF!</definedName>
    <definedName name="data80" localSheetId="1">#REF!</definedName>
    <definedName name="data81">#REF!</definedName>
    <definedName name="data81" localSheetId="1">#REF!</definedName>
    <definedName name="data82">#REF!</definedName>
    <definedName name="data82" localSheetId="1">#REF!</definedName>
    <definedName name="data84">#REF!</definedName>
    <definedName name="data84" localSheetId="1">#REF!</definedName>
    <definedName name="data85">#REF!</definedName>
    <definedName name="data85" localSheetId="1">#REF!</definedName>
    <definedName name="data86">#REF!</definedName>
    <definedName name="data86" localSheetId="1">#REF!</definedName>
    <definedName name="data87">#REF!</definedName>
    <definedName name="data87" localSheetId="1">#REF!</definedName>
    <definedName name="data88">#REF!</definedName>
    <definedName name="data88" localSheetId="1">#REF!</definedName>
    <definedName name="data89">#REF!</definedName>
    <definedName name="data89" localSheetId="1">#REF!</definedName>
    <definedName name="data9">#REF!</definedName>
    <definedName name="data9" localSheetId="1">#REF!</definedName>
    <definedName name="data90">#REF!</definedName>
    <definedName name="data90" localSheetId="1">#REF!</definedName>
    <definedName name="data91">#REF!</definedName>
    <definedName name="data91" localSheetId="1">#REF!</definedName>
    <definedName name="data92">#REF!</definedName>
    <definedName name="data92" localSheetId="1">#REF!</definedName>
    <definedName name="data93">#REF!</definedName>
    <definedName name="data93" localSheetId="1">#REF!</definedName>
    <definedName name="data94">#REF!</definedName>
    <definedName name="data94" localSheetId="1">#REF!</definedName>
    <definedName name="data95">#REF!</definedName>
    <definedName name="data95" localSheetId="1">#REF!</definedName>
    <definedName name="data96">#REF!</definedName>
    <definedName name="data96" localSheetId="1">#REF!</definedName>
    <definedName name="data97">#REF!</definedName>
    <definedName name="data97" localSheetId="1">#REF!</definedName>
    <definedName name="data98">#REF!</definedName>
    <definedName name="data98" localSheetId="1">#REF!</definedName>
    <definedName name="data99">#REF!</definedName>
    <definedName name="data99" localSheetId="1">#REF!</definedName>
    <definedName name="display_area_2">#REF!</definedName>
    <definedName name="display_area_2" localSheetId="1">#REF!</definedName>
    <definedName name="NO">#REF!</definedName>
    <definedName name="NO" localSheetId="1">#REF!</definedName>
    <definedName name="TABLE.K">#REF!</definedName>
    <definedName name="TABLE.K" localSheetId="1">#REF!</definedName>
    <definedName name="TABLE.R">#REF!</definedName>
    <definedName name="TABLE.R" localSheetId="1">#REF!</definedName>
    <definedName name="TABLE.S">#REF!</definedName>
    <definedName name="TABLE.S" localSheetId="1">#REF!</definedName>
    <definedName name="TABLE.V">#REF!</definedName>
    <definedName name="TABLE.V" localSheetId="1">#REF!</definedName>
    <definedName name="TOT">#REF!</definedName>
    <definedName name="TOT" localSheetId="1">#REF!</definedName>
    <definedName name="T登録簿">#REF!</definedName>
    <definedName name="T登録簿" localSheetId="1">#REF!</definedName>
    <definedName name="ﾀﾞｸﾄ一式">#REF!</definedName>
    <definedName name="ﾀﾞｸﾄ一式" localSheetId="1">#REF!</definedName>
    <definedName name="機器一式">#REF!</definedName>
    <definedName name="機器一式" localSheetId="1">#REF!</definedName>
    <definedName name="自動一式">#REF!</definedName>
    <definedName name="自動一式" localSheetId="1">#REF!</definedName>
    <definedName name="配管一式">#REF!</definedName>
    <definedName name="配管一式" localSheetId="1">#REF!</definedName>
    <definedName name="boxes">#REF!</definedName>
    <definedName name="boxes" localSheetId="1">#REF!</definedName>
    <definedName name="data3">#REF!</definedName>
    <definedName name="data3" localSheetId="1">#REF!</definedName>
    <definedName name="data29">#REF!</definedName>
    <definedName name="data29" localSheetId="1">#REF!</definedName>
    <definedName name="data74" localSheetId="1">#REF!</definedName>
    <definedName name="GoData">詳細試算!data74</definedName>
    <definedName name="aaa">[0]!GoData</definedName>
    <definedName name="aaa" localSheetId="1">#N/A</definedName>
    <definedName name="GoIncomeChart">[0]!__IntlFixupTable</definedName>
    <definedName name="GO">[0]!GoIncomeChart</definedName>
    <definedName name="GO" localSheetId="1">#N/A</definedName>
    <definedName name="ｌｋｌｋ">詳細試算!__IntlFixupTable</definedName>
    <definedName name="GoAssetChart">[0]!ｌｋｌｋ</definedName>
    <definedName name="GoAssetChart" localSheetId="1">#N/A</definedName>
    <definedName name="入力画面4">[0]!data83</definedName>
    <definedName name="GoBack">[0]!入力画面4</definedName>
    <definedName name="GoBack" localSheetId="1">#N/A</definedName>
    <definedName name="戻り２">詳細試算!data83</definedName>
    <definedName name="GoBalanceSheet">[0]!戻り２</definedName>
    <definedName name="GoBalanceSheet" localSheetId="1">#N/A</definedName>
    <definedName name="data12">#REF!</definedName>
    <definedName name="GoCashFlow">[0]!data12</definedName>
    <definedName name="GoCashFlow" localSheetId="1">#N/A</definedName>
    <definedName name="data46">#REF!</definedName>
    <definedName name="data46" localSheetId="1">#REF!</definedName>
    <definedName name="data45">#REF!</definedName>
    <definedName name="data45" localSheetId="1">#REF!</definedName>
    <definedName name="data18">#REF!</definedName>
    <definedName name="data18" localSheetId="1">#REF!</definedName>
    <definedName name="_Key1" hidden="1">#REF!</definedName>
    <definedName name="_Key1" localSheetId="1" hidden="1">#REF!</definedName>
    <definedName name="_Sort" hidden="1">#REF!</definedName>
    <definedName name="_Sort" localSheetId="1" hidden="1">#REF!</definedName>
    <definedName name="data63">#REF!</definedName>
    <definedName name="data63" localSheetId="1">#REF!</definedName>
    <definedName name="data22">#REF!</definedName>
    <definedName name="data22" localSheetId="1">#REF!</definedName>
    <definedName name="ｌｋｌｋ" localSheetId="1">#N/A</definedName>
    <definedName name="GoData" localSheetId="1">#N/A</definedName>
    <definedName name="GoIncomeChart" localSheetId="1">#N/A</definedName>
    <definedName name="入力画面4" localSheetId="1">#N/A</definedName>
    <definedName name="戻り２" localSheetId="1">#N/A</definedName>
    <definedName name="data12" localSheetId="1">#REF!</definedName>
    <definedName name="_xlnm._FilterDatabase" localSheetId="1" hidden="1">詳細試算!$A$1:$A$51</definedName>
    <definedName name="dflt2">#REF!</definedName>
    <definedName name="daiu" hidden="1">{#N/A,#N/A,FALSE,"表形式"}</definedName>
    <definedName name="発電" hidden="1">{#N/A,#N/A,FALSE,"表形式"}</definedName>
    <definedName name="_Order1" hidden="1">255</definedName>
    <definedName name="増設後量" hidden="1">{#N/A,#N/A,FALSE,"表形式"}</definedName>
    <definedName name="購入分" hidden="1">{#N/A,#N/A,FALSE,"表形式"}</definedName>
    <definedName name="BAKA" hidden="1">{#N/A,#N/A,FALSE,"表形式"}</definedName>
    <definedName name="dflt4">#REF!</definedName>
    <definedName name="a" hidden="1">{#N/A,#N/A,FALSE,"表形式"}</definedName>
    <definedName name="最高負荷２">#REF!</definedName>
    <definedName name="data74">#REF!</definedName>
    <definedName name="あほ" hidden="1">{#N/A,#N/A,FALSE,"表形式"}</definedName>
    <definedName name="提案書２" hidden="1">{#N/A,#N/A,FALSE,"表形式"}</definedName>
    <definedName name="ｶﾞｽﾋｰﾎﾟﾝ諸元">#REF!</definedName>
    <definedName name="__IntlFixup" hidden="1">TRUE</definedName>
    <definedName name="AHO" hidden="1">{#N/A,#N/A,FALSE,"表形式"}</definedName>
    <definedName name="b" hidden="1">{#N/A,#N/A,FALSE,"表形式"}</definedName>
    <definedName name="CC">#REF!</definedName>
    <definedName name="dai" hidden="1">{#N/A,#N/A,FALSE,"表形式"}</definedName>
    <definedName name="dausi" hidden="1">{#N/A,#N/A,FALSE,"表形式"}</definedName>
    <definedName name="dflt3">#REF!</definedName>
    <definedName name="おｋ" hidden="1">{#N/A,#N/A,FALSE,"表形式"}</definedName>
    <definedName name="dflt5">#REF!</definedName>
    <definedName name="dflt6">#REF!</definedName>
    <definedName name="dflt7">#REF!</definedName>
    <definedName name="hotel" hidden="1">{#N/A,#N/A,FALSE,"表形式"}</definedName>
    <definedName name="hotel増設後発電" hidden="1">{#N/A,#N/A,FALSE,"表形式"}</definedName>
    <definedName name="thload" hidden="1">{#N/A,#N/A,FALSE,"表形式"}</definedName>
    <definedName name="why" hidden="1">{#N/A,#N/A,FALSE,"表形式"}</definedName>
    <definedName name="wrn.デマンド帳票." hidden="1">{#N/A,#N/A,FALSE,"表形式"}</definedName>
    <definedName name="ｴｺｱｲｽ諸元">#REF!</definedName>
    <definedName name="サイクル">#REF!</definedName>
    <definedName name="ﾋﾞﾙﾏﾙﾁ諸元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合計" hidden="1">{#N/A,#N/A,FALSE,"表形式"}</definedName>
    <definedName name="最高負荷">#REF!</definedName>
    <definedName name="実績分析" hidden="1">{#N/A,#N/A,FALSE,"表形式"}</definedName>
    <definedName name="西村" hidden="1">{#N/A,#N/A,FALSE,"表形式"}</definedName>
    <definedName name="面積">#REF!</definedName>
    <definedName name="全量購入分析" hidden="1">{#N/A,#N/A,FALSE,"表形式"}</definedName>
    <definedName name="蓄熱配管">#REF!</definedName>
    <definedName name="保守費用">#REF!</definedName>
    <definedName name="冷媒Ｐ">#REF!</definedName>
    <definedName name="冷媒Ｐ２">#REF!</definedName>
    <definedName name="_xlnm.Print_Area" localSheetId="1">詳細試算!$C$1:$Z$37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<sst xmlns="http://schemas.openxmlformats.org/spreadsheetml/2006/main" xmlns:r="http://schemas.openxmlformats.org/officeDocument/2006/relationships" count="118" uniqueCount="118">
  <si>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ご家庭の人数</t>
    <rPh sb="1" eb="3">
      <t>カテイ</t>
    </rPh>
    <rPh sb="4" eb="6">
      <t>ニンズウ</t>
    </rPh>
    <phoneticPr fontId="2"/>
  </si>
  <si>
    <t>④給湯機効率</t>
    <rPh sb="1" eb="4">
      <t>キュウトウキ</t>
    </rPh>
    <rPh sb="4" eb="6">
      <t>コウリツ</t>
    </rPh>
    <phoneticPr fontId="2"/>
  </si>
  <si>
    <t>更新後</t>
    <rPh sb="0" eb="3">
      <t>コウシンゴ</t>
    </rPh>
    <phoneticPr fontId="2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</si>
  <si>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2"/>
  </si>
  <si>
    <t>プロパンガス</t>
  </si>
  <si>
    <t>2～3人</t>
    <rPh sb="3" eb="4">
      <t>ニン</t>
    </rPh>
    <phoneticPr fontId="2"/>
  </si>
  <si>
    <t>3月</t>
  </si>
  <si>
    <t>8月</t>
  </si>
  <si>
    <t>CO2排出換算係数</t>
    <rPh sb="3" eb="5">
      <t>ハイシュツ</t>
    </rPh>
    <rPh sb="5" eb="7">
      <t>カンザン</t>
    </rPh>
    <rPh sb="7" eb="9">
      <t>ケイスウ</t>
    </rPh>
    <phoneticPr fontId="19"/>
  </si>
  <si>
    <t>灯油</t>
    <rPh sb="0" eb="2">
      <t>トウユ</t>
    </rPh>
    <phoneticPr fontId="19"/>
  </si>
  <si>
    <t>■ エネルギー使用想定</t>
    <rPh sb="7" eb="9">
      <t>シヨウ</t>
    </rPh>
    <rPh sb="9" eb="11">
      <t>ソウテイ</t>
    </rPh>
    <phoneticPr fontId="19"/>
  </si>
  <si>
    <t>更新後（ハイブリッド給湯器）</t>
    <rPh sb="0" eb="3">
      <t>コウシンゴ</t>
    </rPh>
    <rPh sb="10" eb="13">
      <t>キュウトウキ</t>
    </rPh>
    <phoneticPr fontId="2"/>
  </si>
  <si>
    <t>4月</t>
    <rPh sb="1" eb="2">
      <t>ガツ</t>
    </rPh>
    <phoneticPr fontId="19"/>
  </si>
  <si>
    <t>4～5人</t>
    <rPh sb="3" eb="4">
      <t>ニン</t>
    </rPh>
    <phoneticPr fontId="2"/>
  </si>
  <si>
    <t>各種換算係数</t>
    <rPh sb="0" eb="2">
      <t>カクシュ</t>
    </rPh>
    <rPh sb="2" eb="4">
      <t>カンザン</t>
    </rPh>
    <rPh sb="4" eb="6">
      <t>ケイスウ</t>
    </rPh>
    <phoneticPr fontId="19"/>
  </si>
  <si>
    <t>MJ/Ⅼ</t>
  </si>
  <si>
    <t>f</t>
  </si>
  <si>
    <t>機器効率</t>
    <rPh sb="0" eb="2">
      <t>キキ</t>
    </rPh>
    <rPh sb="2" eb="4">
      <t>コウリツ</t>
    </rPh>
    <phoneticPr fontId="2"/>
  </si>
  <si>
    <t>kg-CO2/L</t>
  </si>
  <si>
    <t>採用値</t>
    <rPh sb="0" eb="2">
      <t>サイヨウ</t>
    </rPh>
    <rPh sb="2" eb="3">
      <t>チ</t>
    </rPh>
    <phoneticPr fontId="2"/>
  </si>
  <si>
    <t>冬期</t>
    <rPh sb="0" eb="2">
      <t>トウキ</t>
    </rPh>
    <phoneticPr fontId="19"/>
  </si>
  <si>
    <t>中間期</t>
    <rPh sb="0" eb="3">
      <t>チュウカンキ</t>
    </rPh>
    <phoneticPr fontId="19"/>
  </si>
  <si>
    <t>e</t>
  </si>
  <si>
    <t>MJ/日</t>
    <rPh sb="3" eb="4">
      <t>ニチ</t>
    </rPh>
    <phoneticPr fontId="19"/>
  </si>
  <si>
    <t>9月</t>
  </si>
  <si>
    <t>％</t>
  </si>
  <si>
    <t>電力</t>
    <rPh sb="0" eb="2">
      <t>デンリョク</t>
    </rPh>
    <phoneticPr fontId="19"/>
  </si>
  <si>
    <t>12月</t>
  </si>
  <si>
    <t>日</t>
    <rPh sb="0" eb="1">
      <t>ニチ</t>
    </rPh>
    <phoneticPr fontId="19"/>
  </si>
  <si>
    <t>MJ/kWh</t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</si>
  <si>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2"/>
  </si>
  <si>
    <t>単位</t>
    <rPh sb="0" eb="2">
      <t>タンイ</t>
    </rPh>
    <phoneticPr fontId="19"/>
  </si>
  <si>
    <t>kg-CO2/kWh</t>
  </si>
  <si>
    <t>a</t>
  </si>
  <si>
    <t>夏期</t>
    <rPh sb="0" eb="2">
      <t>カキ</t>
    </rPh>
    <phoneticPr fontId="19"/>
  </si>
  <si>
    <t>5月</t>
  </si>
  <si>
    <t>低位発熱量</t>
    <rPh sb="0" eb="2">
      <t>テイイ</t>
    </rPh>
    <rPh sb="2" eb="4">
      <t>ハツネツ</t>
    </rPh>
    <rPh sb="4" eb="5">
      <t>リョウ</t>
    </rPh>
    <phoneticPr fontId="19"/>
  </si>
  <si>
    <t>6月</t>
  </si>
  <si>
    <t>7月</t>
  </si>
  <si>
    <t>b</t>
  </si>
  <si>
    <t>10月</t>
  </si>
  <si>
    <t>11月</t>
  </si>
  <si>
    <t>（１）更新前</t>
    <rPh sb="3" eb="6">
      <t>コウシンマエ</t>
    </rPh>
    <phoneticPr fontId="2"/>
  </si>
  <si>
    <t>1月</t>
  </si>
  <si>
    <t>2月</t>
  </si>
  <si>
    <t>合計</t>
    <rPh sb="0" eb="2">
      <t>ゴウケイ</t>
    </rPh>
    <phoneticPr fontId="19"/>
  </si>
  <si>
    <t>日数</t>
    <rPh sb="0" eb="2">
      <t>ニッスウ</t>
    </rPh>
    <phoneticPr fontId="19"/>
  </si>
  <si>
    <t>kg-CO2/㎥</t>
  </si>
  <si>
    <t>①給湯機の種類</t>
    <rPh sb="1" eb="4">
      <t>キュウトウキ</t>
    </rPh>
    <rPh sb="5" eb="7">
      <t>シュルイ</t>
    </rPh>
    <phoneticPr fontId="2"/>
  </si>
  <si>
    <t>月間給湯負荷</t>
    <rPh sb="0" eb="2">
      <t>ゲッカン</t>
    </rPh>
    <rPh sb="2" eb="4">
      <t>キュウトウ</t>
    </rPh>
    <rPh sb="4" eb="6">
      <t>フカ</t>
    </rPh>
    <phoneticPr fontId="19"/>
  </si>
  <si>
    <t>給湯負荷*a</t>
    <rPh sb="0" eb="4">
      <t>キュウトウフカ</t>
    </rPh>
    <phoneticPr fontId="19"/>
  </si>
  <si>
    <t>MJ</t>
  </si>
  <si>
    <t>g+i</t>
  </si>
  <si>
    <t>c*CO2原単位</t>
    <rPh sb="5" eb="8">
      <t>ゲンタンイ</t>
    </rPh>
    <phoneticPr fontId="19"/>
  </si>
  <si>
    <t>②メーカー</t>
  </si>
  <si>
    <t>kg</t>
  </si>
  <si>
    <t>MJ/㎥</t>
  </si>
  <si>
    <t>給湯負荷　JIS9220</t>
    <rPh sb="0" eb="2">
      <t>キュウトウ</t>
    </rPh>
    <rPh sb="2" eb="4">
      <t>フカ</t>
    </rPh>
    <phoneticPr fontId="19"/>
  </si>
  <si>
    <t>灯油給湯器</t>
    <rPh sb="0" eb="2">
      <t>トウユ</t>
    </rPh>
    <rPh sb="2" eb="5">
      <t>キュウトウキ</t>
    </rPh>
    <phoneticPr fontId="2"/>
  </si>
  <si>
    <t>更新前</t>
    <rPh sb="0" eb="3">
      <t>コウシンマエ</t>
    </rPh>
    <phoneticPr fontId="2"/>
  </si>
  <si>
    <r>
      <t>CO</t>
    </r>
    <r>
      <rPr>
        <b/>
        <vertAlign val="subscript"/>
        <sz val="14"/>
        <color theme="1"/>
        <rFont val="Meiryo UI"/>
      </rPr>
      <t>2</t>
    </r>
    <r>
      <rPr>
        <b/>
        <sz val="14"/>
        <color theme="1"/>
        <rFont val="Meiryo UI"/>
      </rPr>
      <t>削減率</t>
    </r>
    <rPh sb="3" eb="5">
      <t>サクゲン</t>
    </rPh>
    <rPh sb="5" eb="6">
      <t>リツ</t>
    </rPh>
    <phoneticPr fontId="2"/>
  </si>
  <si>
    <t>（プルダウン）</t>
  </si>
  <si>
    <t>※電力②：ハイブリッド給湯機の熱効率の測定方法「JGKAS A705」では、消費電力は1次エネルギーに換算して評価されているため、1次エネルギーにて算定する</t>
  </si>
  <si>
    <t>（入力）</t>
    <rPh sb="1" eb="3">
      <t>ニュウリョク</t>
    </rPh>
    <phoneticPr fontId="2"/>
  </si>
  <si>
    <t>③型式</t>
    <rPh sb="1" eb="3">
      <t>カタシキ</t>
    </rPh>
    <phoneticPr fontId="2"/>
  </si>
  <si>
    <t>（２）更新後</t>
    <rPh sb="3" eb="6">
      <t>コウシンゴ</t>
    </rPh>
    <phoneticPr fontId="2"/>
  </si>
  <si>
    <t>※1</t>
  </si>
  <si>
    <t>〈注意事項〉</t>
    <rPh sb="1" eb="3">
      <t>チュウイ</t>
    </rPh>
    <rPh sb="3" eb="5">
      <t>ジコウ</t>
    </rPh>
    <phoneticPr fontId="2"/>
  </si>
  <si>
    <t>年間燃料消費量</t>
    <rPh sb="0" eb="2">
      <t>ネンカン</t>
    </rPh>
    <rPh sb="2" eb="4">
      <t>ネンリョウ</t>
    </rPh>
    <rPh sb="4" eb="7">
      <t>ショウヒリョウ</t>
    </rPh>
    <phoneticPr fontId="2"/>
  </si>
  <si>
    <r>
      <t>年間CO</t>
    </r>
    <r>
      <rPr>
        <vertAlign val="subscript"/>
        <sz val="14"/>
        <color theme="1"/>
        <rFont val="Meiryo UI"/>
      </rPr>
      <t>2</t>
    </r>
    <r>
      <rPr>
        <sz val="14"/>
        <color theme="1"/>
        <rFont val="Meiryo UI"/>
      </rPr>
      <t>排出量</t>
    </r>
    <rPh sb="0" eb="2">
      <t>ネンカン</t>
    </rPh>
    <rPh sb="5" eb="8">
      <t>ハイシュツリョウ</t>
    </rPh>
    <phoneticPr fontId="2"/>
  </si>
  <si>
    <t>（自動）</t>
    <rPh sb="1" eb="3">
      <t>ジドウ</t>
    </rPh>
    <phoneticPr fontId="2"/>
  </si>
  <si>
    <t>（ﾌﾟﾙﾀﾞｳﾝ）</t>
  </si>
  <si>
    <t>燃料使用量</t>
    <rPh sb="0" eb="2">
      <t>ネンリョウ</t>
    </rPh>
    <rPh sb="2" eb="5">
      <t>シヨウリョウ</t>
    </rPh>
    <phoneticPr fontId="19"/>
  </si>
  <si>
    <t>k</t>
  </si>
  <si>
    <t>b/機器効率/発熱量</t>
    <rPh sb="2" eb="6">
      <t>キキコウリツ</t>
    </rPh>
    <rPh sb="7" eb="10">
      <t>ハツネツリョウ</t>
    </rPh>
    <phoneticPr fontId="19"/>
  </si>
  <si>
    <t>ｄ</t>
  </si>
  <si>
    <t>※1　カタログ等で確認し入力ください。（例）0.85</t>
    <rPh sb="7" eb="8">
      <t>ナド</t>
    </rPh>
    <rPh sb="20" eb="21">
      <t>レイ</t>
    </rPh>
    <phoneticPr fontId="2"/>
  </si>
  <si>
    <r>
      <t>家庭用給湯機　CO</t>
    </r>
    <r>
      <rPr>
        <b/>
        <vertAlign val="subscript"/>
        <sz val="16"/>
        <color theme="1"/>
        <rFont val="Meiryo UI"/>
      </rPr>
      <t>2</t>
    </r>
    <r>
      <rPr>
        <b/>
        <sz val="16"/>
        <color theme="1"/>
        <rFont val="Meiryo UI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2"/>
  </si>
  <si>
    <t>給湯</t>
    <rPh sb="0" eb="2">
      <t>キュウトウ</t>
    </rPh>
    <phoneticPr fontId="2"/>
  </si>
  <si>
    <t>中間期</t>
    <rPh sb="0" eb="3">
      <t>チュウカンキ</t>
    </rPh>
    <phoneticPr fontId="2"/>
  </si>
  <si>
    <t>夏期</t>
    <rPh sb="0" eb="2">
      <t>カキ</t>
    </rPh>
    <phoneticPr fontId="2"/>
  </si>
  <si>
    <t>冬期</t>
    <rPh sb="0" eb="2">
      <t>トウキ</t>
    </rPh>
    <phoneticPr fontId="2"/>
  </si>
  <si>
    <t>⑤ガス熱源機器効率</t>
    <rPh sb="3" eb="5">
      <t>ネツゲン</t>
    </rPh>
    <rPh sb="5" eb="7">
      <t>キキ</t>
    </rPh>
    <rPh sb="7" eb="9">
      <t>コウリツ</t>
    </rPh>
    <phoneticPr fontId="2"/>
  </si>
  <si>
    <t>保温</t>
    <rPh sb="0" eb="2">
      <t>ホオン</t>
    </rPh>
    <phoneticPr fontId="2"/>
  </si>
  <si>
    <t>4～5人</t>
  </si>
  <si>
    <t>　　　不明の場合はメーカーへご確認ください。</t>
    <rPh sb="15" eb="17">
      <t>カクニン</t>
    </rPh>
    <phoneticPr fontId="2"/>
  </si>
  <si>
    <r>
      <t>CO</t>
    </r>
    <r>
      <rPr>
        <sz val="9"/>
        <color theme="1"/>
        <rFont val="Meiryo UI"/>
      </rPr>
      <t>2</t>
    </r>
    <r>
      <rPr>
        <sz val="14"/>
        <color theme="1"/>
        <rFont val="Meiryo UI"/>
      </rPr>
      <t>削減率</t>
    </r>
    <rPh sb="3" eb="5">
      <t>サクゲン</t>
    </rPh>
    <rPh sb="5" eb="6">
      <t>リツ</t>
    </rPh>
    <phoneticPr fontId="2"/>
  </si>
  <si>
    <t>電気温水器</t>
    <rPh sb="0" eb="2">
      <t>デンキ</t>
    </rPh>
    <rPh sb="2" eb="5">
      <t>オンスイキ</t>
    </rPh>
    <phoneticPr fontId="2"/>
  </si>
  <si>
    <t>プロパンガス給湯器</t>
    <rPh sb="6" eb="9">
      <t>キュウトウキ</t>
    </rPh>
    <phoneticPr fontId="2"/>
  </si>
  <si>
    <t>都市ガス給湯器</t>
    <rPh sb="0" eb="2">
      <t>トシ</t>
    </rPh>
    <rPh sb="4" eb="7">
      <t>キュウトウキ</t>
    </rPh>
    <phoneticPr fontId="2"/>
  </si>
  <si>
    <t>CO2排出量</t>
    <rPh sb="3" eb="5">
      <t>ハイシュツ</t>
    </rPh>
    <rPh sb="5" eb="6">
      <t>リョウ</t>
    </rPh>
    <phoneticPr fontId="19"/>
  </si>
  <si>
    <t>都市ガス</t>
    <rPh sb="0" eb="2">
      <t>トシ</t>
    </rPh>
    <phoneticPr fontId="2"/>
  </si>
  <si>
    <t>MJ/kg</t>
  </si>
  <si>
    <t>ガス</t>
  </si>
  <si>
    <t>kg-CO2/kg</t>
  </si>
  <si>
    <t>更新前の給湯機の種類</t>
    <rPh sb="0" eb="3">
      <t>コウシンマエ</t>
    </rPh>
    <rPh sb="4" eb="7">
      <t>キュウトウキ</t>
    </rPh>
    <rPh sb="8" eb="10">
      <t>シュルイ</t>
    </rPh>
    <phoneticPr fontId="2"/>
  </si>
  <si>
    <t>更新後の給湯機の種類</t>
    <rPh sb="0" eb="2">
      <t>コウシン</t>
    </rPh>
    <rPh sb="2" eb="3">
      <t>ゴ</t>
    </rPh>
    <rPh sb="4" eb="7">
      <t>キュウトウキ</t>
    </rPh>
    <rPh sb="8" eb="10">
      <t>シュルイ</t>
    </rPh>
    <phoneticPr fontId="2"/>
  </si>
  <si>
    <t>電力②</t>
    <rPh sb="0" eb="2">
      <t>デンリョク</t>
    </rPh>
    <phoneticPr fontId="2"/>
  </si>
  <si>
    <t>電気</t>
    <rPh sb="0" eb="2">
      <t>デンキ</t>
    </rPh>
    <phoneticPr fontId="2"/>
  </si>
  <si>
    <t>エネルギー使用比率</t>
    <rPh sb="5" eb="7">
      <t>シヨウ</t>
    </rPh>
    <rPh sb="7" eb="9">
      <t>ヒリツ</t>
    </rPh>
    <phoneticPr fontId="2"/>
  </si>
  <si>
    <t>■給湯負荷（ハイブリッド給湯器）</t>
    <rPh sb="1" eb="5">
      <t>キュウトウフカ</t>
    </rPh>
    <rPh sb="12" eb="15">
      <t>キュウトウキ</t>
    </rPh>
    <phoneticPr fontId="19"/>
  </si>
  <si>
    <t>ｃ</t>
  </si>
  <si>
    <t>月間給湯負荷（電気）</t>
    <rPh sb="0" eb="2">
      <t>ゲッカン</t>
    </rPh>
    <rPh sb="2" eb="4">
      <t>キュウトウ</t>
    </rPh>
    <rPh sb="4" eb="6">
      <t>フカ</t>
    </rPh>
    <rPh sb="7" eb="9">
      <t>デンキ</t>
    </rPh>
    <phoneticPr fontId="19"/>
  </si>
  <si>
    <t>月間給湯負荷（ガス）</t>
    <rPh sb="0" eb="2">
      <t>ゲッカン</t>
    </rPh>
    <rPh sb="2" eb="4">
      <t>キュウトウ</t>
    </rPh>
    <rPh sb="4" eb="6">
      <t>フカ</t>
    </rPh>
    <phoneticPr fontId="19"/>
  </si>
  <si>
    <t>給湯負荷*エネルギー使用比率</t>
    <rPh sb="0" eb="4">
      <t>キュウトウフカ</t>
    </rPh>
    <rPh sb="10" eb="12">
      <t>シヨウ</t>
    </rPh>
    <rPh sb="12" eb="14">
      <t>ヒリツ</t>
    </rPh>
    <phoneticPr fontId="19"/>
  </si>
  <si>
    <t>ハイブリッド給湯器（プロパンガス）</t>
    <rPh sb="6" eb="9">
      <t>キュウトウキ</t>
    </rPh>
    <phoneticPr fontId="2"/>
  </si>
  <si>
    <t>ハイブリッド給湯器（都市ガス）</t>
    <rPh sb="6" eb="9">
      <t>キュウトウキ</t>
    </rPh>
    <rPh sb="10" eb="12">
      <t>トシ</t>
    </rPh>
    <phoneticPr fontId="2"/>
  </si>
  <si>
    <t>g</t>
  </si>
  <si>
    <t>h</t>
  </si>
  <si>
    <t>i</t>
  </si>
  <si>
    <t>j</t>
  </si>
  <si>
    <t>c/機器効率/発熱量</t>
    <rPh sb="2" eb="4">
      <t>キキ</t>
    </rPh>
    <rPh sb="4" eb="6">
      <t>コウリツ</t>
    </rPh>
    <rPh sb="7" eb="10">
      <t>ハツネツリョウ</t>
    </rPh>
    <phoneticPr fontId="19"/>
  </si>
  <si>
    <t>g*CO2原単位</t>
    <rPh sb="5" eb="8">
      <t>ゲンタンイ</t>
    </rPh>
    <phoneticPr fontId="19"/>
  </si>
  <si>
    <t>d/機器効率/発熱量</t>
    <rPh sb="2" eb="4">
      <t>キキ</t>
    </rPh>
    <rPh sb="4" eb="6">
      <t>コウリツ</t>
    </rPh>
    <rPh sb="7" eb="10">
      <t>ハツネツリョウ</t>
    </rPh>
    <phoneticPr fontId="19"/>
  </si>
  <si>
    <t>i*CO2原単位</t>
    <rPh sb="5" eb="8">
      <t>ゲンタンイ</t>
    </rPh>
    <phoneticPr fontId="19"/>
  </si>
  <si>
    <t>CO2排出量</t>
  </si>
  <si>
    <t>h+j</t>
  </si>
  <si>
    <t>l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</si>
</sst>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.00_ "/>
    <numFmt numFmtId="177" formatCode="0.0_ "/>
    <numFmt numFmtId="178" formatCode="0_ "/>
    <numFmt numFmtId="179" formatCode="#,##0_ ;[Red]\-#,##0\ "/>
    <numFmt numFmtId="180" formatCode="0.000_ "/>
    <numFmt numFmtId="181" formatCode="0.0000_ "/>
  </numFmts>
  <fonts count="20">
    <font>
      <sz val="11"/>
      <color theme="1"/>
      <name val="ＭＳ Ｐゴシック"/>
      <family val="3"/>
    </font>
    <font>
      <sz val="11"/>
      <color theme="1"/>
      <name val="游ゴシック"/>
      <family val="2"/>
      <scheme val="minor"/>
    </font>
    <font>
      <sz val="6"/>
      <color auto="1"/>
      <name val="ＭＳ Ｐゴシック"/>
      <family val="3"/>
    </font>
    <font>
      <sz val="12"/>
      <color theme="1"/>
      <name val="Meiryo UI"/>
      <family val="3"/>
    </font>
    <font>
      <b/>
      <sz val="16"/>
      <color theme="1"/>
      <name val="Meiryo UI"/>
      <family val="3"/>
    </font>
    <font>
      <sz val="14"/>
      <color theme="1"/>
      <name val="Meiryo UI"/>
      <family val="3"/>
    </font>
    <font>
      <b/>
      <sz val="14"/>
      <color theme="1"/>
      <name val="Meiryo UI"/>
      <family val="3"/>
    </font>
    <font>
      <b/>
      <sz val="14"/>
      <color rgb="FFFF0000"/>
      <name val="Meiryo UI"/>
      <family val="3"/>
    </font>
    <font>
      <sz val="11"/>
      <color theme="1"/>
      <name val="ＭＳ Ｐゴシック"/>
      <family val="3"/>
    </font>
    <font>
      <vertAlign val="superscript"/>
      <sz val="14"/>
      <color theme="1"/>
      <name val="Meiryo UI"/>
      <family val="3"/>
    </font>
    <font>
      <sz val="9"/>
      <color theme="1"/>
      <name val="Meiryo UI"/>
      <family val="3"/>
    </font>
    <font>
      <sz val="11"/>
      <color rgb="FFFF0000"/>
      <name val="游ゴシック"/>
      <family val="3"/>
      <scheme val="minor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sz val="10"/>
      <color theme="1"/>
      <name val="Meiryo UI"/>
      <family val="3"/>
    </font>
    <font>
      <sz val="9"/>
      <color rgb="FFFF0000"/>
      <name val="Meiryo UI"/>
      <family val="3"/>
    </font>
    <font>
      <sz val="9"/>
      <color auto="1"/>
      <name val="Meiryo UI"/>
      <family val="3"/>
    </font>
    <font>
      <b/>
      <sz val="9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游ゴシック"/>
    </font>
  </fonts>
  <fills count="6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0" fontId="6" fillId="0" borderId="4" xfId="3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 shrinkToFit="1"/>
    </xf>
    <xf numFmtId="0" fontId="10" fillId="0" borderId="0" xfId="2" applyFont="1" applyAlignment="1">
      <alignment vertical="top"/>
    </xf>
    <xf numFmtId="0" fontId="10" fillId="0" borderId="1" xfId="2" applyFont="1" applyBorder="1">
      <alignment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0" xfId="2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11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10" fillId="3" borderId="13" xfId="2" applyFont="1" applyFill="1" applyBorder="1" applyAlignment="1">
      <alignment horizontal="left" vertical="center" shrinkToFit="1"/>
    </xf>
    <xf numFmtId="0" fontId="10" fillId="3" borderId="1" xfId="2" applyFont="1" applyFill="1" applyBorder="1" applyAlignment="1">
      <alignment horizontal="left" vertical="center" shrinkToFit="1"/>
    </xf>
    <xf numFmtId="0" fontId="10" fillId="3" borderId="14" xfId="2" applyFont="1" applyFill="1" applyBorder="1" applyAlignment="1">
      <alignment horizontal="left" vertical="center" shrinkToFit="1"/>
    </xf>
    <xf numFmtId="0" fontId="10" fillId="4" borderId="1" xfId="2" applyFont="1" applyFill="1" applyBorder="1" applyAlignment="1">
      <alignment horizontal="left" vertical="center" shrinkToFit="1"/>
    </xf>
    <xf numFmtId="0" fontId="10" fillId="0" borderId="15" xfId="2" applyFont="1" applyBorder="1" applyAlignment="1">
      <alignment horizontal="left" vertical="center"/>
    </xf>
    <xf numFmtId="0" fontId="10" fillId="0" borderId="15" xfId="2" applyFont="1" applyFill="1" applyBorder="1">
      <alignment vertical="center"/>
    </xf>
    <xf numFmtId="0" fontId="10" fillId="0" borderId="1" xfId="2" applyFont="1" applyBorder="1" applyAlignment="1">
      <alignment vertical="center" shrinkToFit="1"/>
    </xf>
    <xf numFmtId="0" fontId="10" fillId="0" borderId="0" xfId="2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10" fillId="0" borderId="16" xfId="2" applyFont="1" applyBorder="1">
      <alignment vertical="center"/>
    </xf>
    <xf numFmtId="0" fontId="10" fillId="0" borderId="17" xfId="2" applyFont="1" applyBorder="1" applyAlignment="1">
      <alignment vertical="center" shrinkToFit="1"/>
    </xf>
    <xf numFmtId="0" fontId="10" fillId="3" borderId="18" xfId="2" applyFont="1" applyFill="1" applyBorder="1">
      <alignment vertical="center"/>
    </xf>
    <xf numFmtId="0" fontId="10" fillId="3" borderId="1" xfId="2" applyFont="1" applyFill="1" applyBorder="1">
      <alignment vertical="center"/>
    </xf>
    <xf numFmtId="0" fontId="10" fillId="0" borderId="1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10" fillId="5" borderId="1" xfId="2" applyFont="1" applyFill="1" applyBorder="1">
      <alignment vertical="center"/>
    </xf>
    <xf numFmtId="0" fontId="15" fillId="0" borderId="2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/>
    </xf>
    <xf numFmtId="0" fontId="10" fillId="0" borderId="19" xfId="2" applyFont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176" fontId="16" fillId="0" borderId="1" xfId="2" applyNumberFormat="1" applyFont="1" applyFill="1" applyBorder="1">
      <alignment vertical="center"/>
    </xf>
    <xf numFmtId="177" fontId="16" fillId="0" borderId="1" xfId="2" applyNumberFormat="1" applyFont="1" applyFill="1" applyBorder="1">
      <alignment vertical="center"/>
    </xf>
    <xf numFmtId="0" fontId="15" fillId="0" borderId="2" xfId="2" applyFont="1" applyBorder="1" applyAlignment="1">
      <alignment horizontal="left" vertical="center"/>
    </xf>
    <xf numFmtId="178" fontId="10" fillId="0" borderId="1" xfId="2" applyNumberFormat="1" applyFont="1" applyBorder="1">
      <alignment vertical="center"/>
    </xf>
    <xf numFmtId="179" fontId="10" fillId="0" borderId="1" xfId="1" applyNumberFormat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0" fontId="10" fillId="0" borderId="21" xfId="2" applyFont="1" applyBorder="1" applyAlignment="1">
      <alignment horizontal="center" vertical="center"/>
    </xf>
    <xf numFmtId="179" fontId="10" fillId="0" borderId="22" xfId="2" applyNumberFormat="1" applyFont="1" applyBorder="1">
      <alignment vertical="center"/>
    </xf>
    <xf numFmtId="179" fontId="10" fillId="3" borderId="23" xfId="2" applyNumberFormat="1" applyFont="1" applyFill="1" applyBorder="1">
      <alignment vertical="center"/>
    </xf>
    <xf numFmtId="178" fontId="10" fillId="0" borderId="1" xfId="1" applyNumberFormat="1" applyFont="1" applyFill="1" applyBorder="1" applyAlignment="1">
      <alignment vertical="center"/>
    </xf>
    <xf numFmtId="178" fontId="16" fillId="3" borderId="1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>
      <alignment vertical="center"/>
    </xf>
    <xf numFmtId="0" fontId="16" fillId="0" borderId="1" xfId="2" applyFont="1" applyFill="1" applyBorder="1" applyAlignment="1">
      <alignment vertical="center" shrinkToFit="1"/>
    </xf>
    <xf numFmtId="0" fontId="10" fillId="0" borderId="11" xfId="2" applyFont="1" applyBorder="1" applyAlignment="1">
      <alignment horizontal="center" vertical="center"/>
    </xf>
    <xf numFmtId="179" fontId="10" fillId="3" borderId="13" xfId="2" applyNumberFormat="1" applyFont="1" applyFill="1" applyBorder="1">
      <alignment vertical="center"/>
    </xf>
    <xf numFmtId="0" fontId="10" fillId="5" borderId="1" xfId="2" applyFont="1" applyFill="1" applyBorder="1" applyAlignment="1">
      <alignment horizontal="center" vertical="center" shrinkToFit="1"/>
    </xf>
    <xf numFmtId="180" fontId="10" fillId="0" borderId="1" xfId="2" applyNumberFormat="1" applyFont="1" applyFill="1" applyBorder="1">
      <alignment vertical="center"/>
    </xf>
    <xf numFmtId="0" fontId="10" fillId="0" borderId="0" xfId="2" applyFont="1" applyFill="1" applyBorder="1">
      <alignment vertical="center"/>
    </xf>
    <xf numFmtId="181" fontId="10" fillId="0" borderId="0" xfId="2" applyNumberFormat="1" applyFont="1" applyFill="1" applyBorder="1">
      <alignment vertical="center"/>
    </xf>
    <xf numFmtId="0" fontId="16" fillId="0" borderId="2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176" fontId="16" fillId="0" borderId="0" xfId="2" applyNumberFormat="1" applyFont="1" applyFill="1" applyBorder="1">
      <alignment vertical="center"/>
    </xf>
    <xf numFmtId="177" fontId="16" fillId="0" borderId="0" xfId="2" applyNumberFormat="1" applyFont="1" applyFill="1" applyBorder="1">
      <alignment vertical="center"/>
    </xf>
    <xf numFmtId="40" fontId="16" fillId="0" borderId="1" xfId="2" applyNumberFormat="1" applyFont="1" applyBorder="1" applyAlignment="1">
      <alignment vertical="center"/>
    </xf>
    <xf numFmtId="40" fontId="16" fillId="0" borderId="1" xfId="3" applyNumberFormat="1" applyFont="1" applyBorder="1">
      <alignment vertical="center"/>
    </xf>
    <xf numFmtId="0" fontId="16" fillId="0" borderId="0" xfId="2" applyFont="1" applyBorder="1" applyAlignment="1">
      <alignment vertical="center" shrinkToFit="1"/>
    </xf>
    <xf numFmtId="40" fontId="16" fillId="0" borderId="24" xfId="2" applyNumberFormat="1" applyFont="1" applyBorder="1" applyAlignment="1">
      <alignment horizontal="center" vertical="center"/>
    </xf>
    <xf numFmtId="40" fontId="15" fillId="0" borderId="15" xfId="2" applyNumberFormat="1" applyFont="1" applyBorder="1">
      <alignment vertical="center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center" vertical="center" shrinkToFit="1"/>
    </xf>
    <xf numFmtId="176" fontId="10" fillId="0" borderId="0" xfId="2" applyNumberFormat="1" applyFont="1" applyFill="1" applyBorder="1">
      <alignment vertical="center"/>
    </xf>
    <xf numFmtId="180" fontId="10" fillId="0" borderId="0" xfId="2" applyNumberFormat="1" applyFont="1" applyFill="1" applyBorder="1">
      <alignment vertical="center"/>
    </xf>
    <xf numFmtId="0" fontId="16" fillId="5" borderId="1" xfId="2" applyFont="1" applyFill="1" applyBorder="1" applyAlignment="1">
      <alignment vertical="center" shrinkToFit="1"/>
    </xf>
    <xf numFmtId="0" fontId="16" fillId="0" borderId="0" xfId="2" applyFont="1" applyFill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17" fillId="5" borderId="1" xfId="2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 shrinkToFit="1"/>
    </xf>
    <xf numFmtId="0" fontId="16" fillId="0" borderId="0" xfId="2" applyFont="1" applyFill="1" applyAlignment="1">
      <alignment horizontal="center" vertical="center" shrinkToFit="1"/>
    </xf>
    <xf numFmtId="0" fontId="10" fillId="0" borderId="25" xfId="2" applyFont="1" applyBorder="1" applyAlignment="1">
      <alignment horizontal="center" vertical="center"/>
    </xf>
    <xf numFmtId="178" fontId="10" fillId="0" borderId="25" xfId="1" applyNumberFormat="1" applyFont="1" applyBorder="1" applyAlignment="1">
      <alignment vertical="center"/>
    </xf>
    <xf numFmtId="179" fontId="10" fillId="0" borderId="25" xfId="1" applyNumberFormat="1" applyFont="1" applyFill="1" applyBorder="1">
      <alignment vertical="center"/>
    </xf>
    <xf numFmtId="0" fontId="10" fillId="0" borderId="16" xfId="2" applyFont="1" applyBorder="1" applyAlignment="1">
      <alignment horizontal="center" vertical="center"/>
    </xf>
    <xf numFmtId="179" fontId="10" fillId="3" borderId="18" xfId="2" applyNumberFormat="1" applyFont="1" applyFill="1" applyBorder="1">
      <alignment vertical="center"/>
    </xf>
    <xf numFmtId="0" fontId="10" fillId="0" borderId="26" xfId="2" applyFont="1" applyBorder="1" applyAlignment="1">
      <alignment horizontal="center" vertical="center"/>
    </xf>
    <xf numFmtId="178" fontId="10" fillId="0" borderId="26" xfId="1" applyNumberFormat="1" applyFont="1" applyBorder="1">
      <alignment vertical="center"/>
    </xf>
    <xf numFmtId="38" fontId="10" fillId="0" borderId="26" xfId="1" applyFont="1" applyFill="1" applyBorder="1">
      <alignment vertical="center"/>
    </xf>
    <xf numFmtId="179" fontId="10" fillId="0" borderId="26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27" xfId="2" applyFont="1" applyBorder="1" applyAlignment="1">
      <alignment horizontal="center" vertical="center"/>
    </xf>
    <xf numFmtId="179" fontId="10" fillId="0" borderId="28" xfId="2" applyNumberFormat="1" applyFont="1" applyBorder="1">
      <alignment vertical="center"/>
    </xf>
    <xf numFmtId="179" fontId="10" fillId="3" borderId="29" xfId="2" applyNumberFormat="1" applyFont="1" applyFill="1" applyBorder="1">
      <alignment vertical="center"/>
    </xf>
    <xf numFmtId="179" fontId="10" fillId="3" borderId="26" xfId="2" applyNumberFormat="1" applyFont="1" applyFill="1" applyBorder="1">
      <alignment vertical="center"/>
    </xf>
    <xf numFmtId="0" fontId="18" fillId="0" borderId="0" xfId="0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6"/>
  <sheetViews>
    <sheetView showGridLines="0" tabSelected="1" view="pageBreakPreview" zoomScale="84" zoomScaleSheetLayoutView="84" workbookViewId="0">
      <selection activeCell="E19" sqref="E19"/>
    </sheetView>
  </sheetViews>
  <sheetFormatPr defaultColWidth="17.375" defaultRowHeight="29.25" customHeight="1"/>
  <cols>
    <col min="1" max="1" width="24" style="1" customWidth="1"/>
    <col min="2" max="2" width="16.75" style="1" customWidth="1"/>
    <col min="3" max="3" width="17" style="1" customWidth="1"/>
    <col min="4" max="4" width="16.75" style="1" customWidth="1"/>
    <col min="5" max="5" width="17" style="1" customWidth="1"/>
    <col min="6" max="6" width="9.75" style="1" bestFit="1" customWidth="1"/>
    <col min="7" max="7" width="4.25" style="1" customWidth="1"/>
    <col min="8" max="16384" width="17.375" style="1"/>
  </cols>
  <sheetData>
    <row r="1" spans="1:6" ht="29.25" customHeight="1"/>
    <row r="2" spans="1:6" ht="29.25" customHeight="1">
      <c r="A2" s="2" t="s">
        <v>77</v>
      </c>
      <c r="B2" s="2"/>
      <c r="C2" s="2"/>
      <c r="D2" s="2"/>
      <c r="E2" s="2"/>
      <c r="F2" s="2"/>
    </row>
    <row r="4" spans="1:6" ht="29.25" customHeight="1">
      <c r="A4" s="3" t="s">
        <v>3</v>
      </c>
      <c r="B4" s="3"/>
      <c r="C4" s="3"/>
      <c r="D4" s="3"/>
      <c r="E4" s="3"/>
    </row>
    <row r="5" spans="1:6" ht="29.25" customHeight="1">
      <c r="A5" s="4" t="s">
        <v>0</v>
      </c>
      <c r="B5" s="4" t="s">
        <v>5</v>
      </c>
      <c r="C5" s="13" t="s">
        <v>61</v>
      </c>
      <c r="D5" s="22"/>
      <c r="E5" s="22"/>
    </row>
    <row r="6" spans="1:6" ht="29.25" customHeight="1">
      <c r="A6" s="5"/>
      <c r="B6" s="5"/>
      <c r="C6" s="22"/>
      <c r="D6" s="22"/>
      <c r="E6" s="22"/>
    </row>
    <row r="7" spans="1:6" ht="29.25" customHeight="1">
      <c r="A7" s="6" t="s">
        <v>30</v>
      </c>
      <c r="B7" s="16"/>
      <c r="C7" s="22"/>
      <c r="D7" s="22"/>
      <c r="E7" s="22"/>
    </row>
    <row r="8" spans="1:6" ht="29.25" customHeight="1">
      <c r="A8" s="7"/>
      <c r="B8" s="4" t="s">
        <v>59</v>
      </c>
      <c r="C8" s="4"/>
      <c r="D8" s="4" t="s">
        <v>2</v>
      </c>
      <c r="E8" s="4"/>
    </row>
    <row r="9" spans="1:6" ht="29.25" customHeight="1">
      <c r="A9" s="8" t="s">
        <v>48</v>
      </c>
      <c r="B9" s="4" t="s">
        <v>58</v>
      </c>
      <c r="C9" s="4"/>
      <c r="D9" s="4" t="s">
        <v>105</v>
      </c>
      <c r="E9" s="4"/>
      <c r="F9" s="1" t="s">
        <v>71</v>
      </c>
    </row>
    <row r="10" spans="1:6" ht="29.25" customHeight="1">
      <c r="A10" s="8" t="s">
        <v>54</v>
      </c>
      <c r="B10" s="17"/>
      <c r="C10" s="17"/>
      <c r="D10" s="17"/>
      <c r="E10" s="17"/>
      <c r="F10" s="1" t="s">
        <v>63</v>
      </c>
    </row>
    <row r="11" spans="1:6" ht="29.25" customHeight="1">
      <c r="A11" s="8" t="s">
        <v>64</v>
      </c>
      <c r="B11" s="17"/>
      <c r="C11" s="17"/>
      <c r="D11" s="17"/>
      <c r="E11" s="17"/>
      <c r="F11" s="1" t="s">
        <v>63</v>
      </c>
    </row>
    <row r="12" spans="1:6" ht="29.25" customHeight="1">
      <c r="A12" s="8" t="s">
        <v>1</v>
      </c>
      <c r="B12" s="18"/>
      <c r="C12" s="25" t="s">
        <v>66</v>
      </c>
      <c r="D12" s="18"/>
      <c r="E12" s="30" t="s">
        <v>66</v>
      </c>
      <c r="F12" s="1" t="s">
        <v>63</v>
      </c>
    </row>
    <row r="13" spans="1:6" ht="29.25" customHeight="1">
      <c r="A13" s="9" t="s">
        <v>82</v>
      </c>
      <c r="B13" s="19"/>
      <c r="C13" s="19"/>
      <c r="D13" s="28"/>
      <c r="E13" s="31"/>
      <c r="F13" s="1" t="s">
        <v>63</v>
      </c>
    </row>
    <row r="14" spans="1:6" ht="18.75" customHeight="1">
      <c r="A14" s="10"/>
      <c r="B14" s="12"/>
      <c r="C14" s="12"/>
      <c r="D14" s="12"/>
      <c r="E14" s="12"/>
    </row>
    <row r="15" spans="1:6" ht="18.75" customHeight="1">
      <c r="A15" s="11" t="s">
        <v>67</v>
      </c>
      <c r="B15" s="20"/>
      <c r="C15" s="20"/>
      <c r="D15" s="20"/>
      <c r="E15" s="20"/>
    </row>
    <row r="16" spans="1:6" ht="18.75" customHeight="1">
      <c r="A16" s="11" t="s">
        <v>76</v>
      </c>
      <c r="B16" s="20"/>
      <c r="C16" s="20"/>
      <c r="D16" s="20"/>
      <c r="E16" s="20"/>
    </row>
    <row r="17" spans="1:6" ht="18.75" customHeight="1">
      <c r="A17" s="11" t="s">
        <v>85</v>
      </c>
      <c r="B17" s="20"/>
      <c r="C17" s="20"/>
      <c r="D17" s="20"/>
      <c r="E17" s="20"/>
    </row>
    <row r="18" spans="1:6" ht="18.75" customHeight="1">
      <c r="A18" s="11"/>
      <c r="B18" s="20"/>
      <c r="C18" s="20"/>
      <c r="D18" s="20"/>
      <c r="E18" s="20"/>
    </row>
    <row r="19" spans="1:6" ht="18.75" customHeight="1">
      <c r="A19" s="11"/>
      <c r="B19" s="20"/>
      <c r="C19" s="20"/>
      <c r="D19" s="20"/>
      <c r="E19" s="20"/>
    </row>
    <row r="20" spans="1:6" ht="22.5" customHeight="1">
      <c r="A20" s="12"/>
      <c r="B20" s="12"/>
      <c r="C20" s="12"/>
      <c r="D20" s="12"/>
      <c r="E20" s="12"/>
    </row>
    <row r="21" spans="1:6" ht="29.25" customHeight="1">
      <c r="A21" s="13" t="s">
        <v>86</v>
      </c>
      <c r="B21" s="22"/>
      <c r="C21" s="22"/>
      <c r="D21" s="22"/>
      <c r="E21" s="22"/>
    </row>
    <row r="22" spans="1:6" ht="29.25" customHeight="1">
      <c r="A22" s="4"/>
      <c r="B22" s="21" t="s">
        <v>59</v>
      </c>
      <c r="C22" s="26"/>
      <c r="D22" s="21" t="s">
        <v>2</v>
      </c>
      <c r="E22" s="26"/>
    </row>
    <row r="23" spans="1:6" ht="29.25" customHeight="1">
      <c r="A23" s="4" t="s">
        <v>68</v>
      </c>
      <c r="B23" s="23" t="e">
        <f>詳細試算!S22</f>
        <v>#DIV/0!</v>
      </c>
      <c r="C23" s="26" t="str">
        <f>詳細試算!F22</f>
        <v>L</v>
      </c>
      <c r="D23" s="23" t="e">
        <f>詳細試算!S35</f>
        <v>#DIV/0!</v>
      </c>
      <c r="E23" s="26" t="str">
        <f>詳細試算!F28</f>
        <v>kg</v>
      </c>
      <c r="F23" s="1" t="s">
        <v>70</v>
      </c>
    </row>
    <row r="24" spans="1:6" ht="29.25" customHeight="1">
      <c r="A24" s="4" t="s">
        <v>69</v>
      </c>
      <c r="B24" s="23" t="e">
        <f>詳細試算!S23</f>
        <v>#DIV/0!</v>
      </c>
      <c r="C24" s="26" t="s">
        <v>55</v>
      </c>
      <c r="D24" s="23" t="e">
        <f>詳細試算!S36</f>
        <v>#DIV/0!</v>
      </c>
      <c r="E24" s="26" t="s">
        <v>55</v>
      </c>
      <c r="F24" s="1" t="s">
        <v>70</v>
      </c>
    </row>
    <row r="25" spans="1:6" ht="29.25" customHeight="1">
      <c r="A25" s="14" t="s">
        <v>60</v>
      </c>
      <c r="B25" s="24"/>
      <c r="C25" s="27"/>
      <c r="D25" s="29" t="e">
        <f>(1-D24/B24)*100</f>
        <v>#DIV/0!</v>
      </c>
      <c r="E25" s="27" t="s">
        <v>25</v>
      </c>
      <c r="F25" s="1" t="s">
        <v>70</v>
      </c>
    </row>
    <row r="26" spans="1:6" ht="29.25" customHeight="1">
      <c r="A26" s="15" t="e">
        <f>IF(D25&gt;=30,"補助事業の要件を満たしています","補助事業の要件を満たしていません")</f>
        <v>#DIV/0!</v>
      </c>
      <c r="B26" s="15"/>
      <c r="C26" s="15"/>
      <c r="D26" s="15"/>
      <c r="E26" s="15"/>
    </row>
  </sheetData>
  <sheetProtection password="8C0D" sheet="1" objects="1" scenarios="1"/>
  <protectedRanges>
    <protectedRange sqref="B5 B9 D9 B10 D10 B11 D11 B12 D12 D13" name="範囲"/>
  </protectedRanges>
  <mergeCells count="14">
    <mergeCell ref="A2:F2"/>
    <mergeCell ref="B8:C8"/>
    <mergeCell ref="D8:E8"/>
    <mergeCell ref="B9:C9"/>
    <mergeCell ref="D9:E9"/>
    <mergeCell ref="B10:C10"/>
    <mergeCell ref="D10:E10"/>
    <mergeCell ref="B11:C11"/>
    <mergeCell ref="D11:E11"/>
    <mergeCell ref="B22:C22"/>
    <mergeCell ref="D22:E22"/>
    <mergeCell ref="B25:C25"/>
    <mergeCell ref="A26:E26"/>
    <mergeCell ref="E12:E13"/>
  </mergeCells>
  <phoneticPr fontId="2"/>
  <pageMargins left="0.78740157480314965" right="0.78740157480314965" top="0.98425196850393704" bottom="0.98425196850393704" header="0.51181102362204722" footer="0.51181102362204722"/>
  <pageSetup paperSize="9" scale="82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テーブル!$A$3:$A$4</xm:f>
          </x14:formula1>
          <xm:sqref>B5</xm:sqref>
        </x14:dataValidation>
        <x14:dataValidation type="list" allowBlank="1" showDropDown="0" showInputMessage="1" showErrorMessage="1">
          <x14:formula1>
            <xm:f>テーブル!$B$3:$B$6</xm:f>
          </x14:formula1>
          <xm:sqref>B9:C9</xm:sqref>
        </x14:dataValidation>
        <x14:dataValidation type="list" allowBlank="1" showDropDown="0" showInputMessage="1" showErrorMessage="1">
          <x14:formula1>
            <xm:f>テーブル!$C$3:$C$4</xm:f>
          </x14:formula1>
          <xm:sqref>D9:E9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36"/>
  <sheetViews>
    <sheetView view="pageBreakPreview" zoomScale="120" zoomScaleNormal="110" zoomScaleSheetLayoutView="120" workbookViewId="0">
      <selection activeCell="A27" sqref="A27"/>
    </sheetView>
  </sheetViews>
  <sheetFormatPr defaultColWidth="8.875" defaultRowHeight="16.149999999999999" customHeight="1"/>
  <cols>
    <col min="1" max="2" width="8.875" style="32"/>
    <col min="3" max="3" width="4.25" style="33" customWidth="1"/>
    <col min="4" max="4" width="18.375" style="32" bestFit="1" customWidth="1"/>
    <col min="5" max="5" width="15.75" style="34" customWidth="1"/>
    <col min="6" max="6" width="8.375" style="32" customWidth="1"/>
    <col min="7" max="18" width="7.625" style="32" customWidth="1"/>
    <col min="19" max="19" width="8.875" style="32"/>
    <col min="20" max="20" width="17.125" style="32" customWidth="1"/>
    <col min="21" max="16384" width="8.875" style="32"/>
  </cols>
  <sheetData>
    <row r="1" spans="1:16384" ht="15" customHeight="1">
      <c r="C1" s="36" t="s">
        <v>10</v>
      </c>
    </row>
    <row r="2" spans="1:16384" ht="15" customHeight="1">
      <c r="D2" s="45"/>
      <c r="F2" s="67" t="s">
        <v>14</v>
      </c>
      <c r="G2" s="61"/>
      <c r="H2" s="61"/>
      <c r="I2" s="61"/>
      <c r="J2" s="61"/>
      <c r="K2" s="60"/>
      <c r="L2" s="49" t="s">
        <v>17</v>
      </c>
      <c r="M2" s="49"/>
      <c r="N2" s="61"/>
      <c r="O2" s="67" t="s">
        <v>57</v>
      </c>
      <c r="P2" s="61"/>
      <c r="Q2" s="67"/>
      <c r="S2" s="61"/>
      <c r="U2" s="47"/>
      <c r="V2" s="38" t="s">
        <v>5</v>
      </c>
      <c r="W2" s="38"/>
      <c r="X2" s="38" t="s">
        <v>84</v>
      </c>
      <c r="Y2" s="38"/>
    </row>
    <row r="3" spans="1:16384" ht="15" customHeight="1">
      <c r="E3" s="57"/>
      <c r="F3" s="68"/>
      <c r="G3" s="73" t="s">
        <v>36</v>
      </c>
      <c r="H3" s="73"/>
      <c r="I3" s="89" t="s">
        <v>8</v>
      </c>
      <c r="J3" s="89"/>
      <c r="K3" s="91"/>
      <c r="L3" s="38" t="s">
        <v>59</v>
      </c>
      <c r="M3" s="99">
        <f>計算シート!B12</f>
        <v>0</v>
      </c>
      <c r="N3" s="102"/>
      <c r="O3" s="68"/>
      <c r="P3" s="73" t="s">
        <v>5</v>
      </c>
      <c r="Q3" s="73" t="s">
        <v>13</v>
      </c>
      <c r="R3" s="111" t="s">
        <v>19</v>
      </c>
      <c r="S3" s="111"/>
      <c r="U3" s="47"/>
      <c r="V3" s="38" t="s">
        <v>78</v>
      </c>
      <c r="W3" s="38" t="s">
        <v>83</v>
      </c>
      <c r="X3" s="38" t="s">
        <v>78</v>
      </c>
      <c r="Y3" s="38" t="s">
        <v>83</v>
      </c>
    </row>
    <row r="4" spans="1:16384" ht="15" customHeight="1">
      <c r="E4" s="58"/>
      <c r="F4" s="47" t="s">
        <v>26</v>
      </c>
      <c r="G4" s="74">
        <v>3.6</v>
      </c>
      <c r="H4" s="86" t="s">
        <v>29</v>
      </c>
      <c r="I4" s="90">
        <v>0.53500000000000003</v>
      </c>
      <c r="J4" s="59" t="s">
        <v>32</v>
      </c>
      <c r="K4" s="92"/>
      <c r="L4" s="93" t="s">
        <v>11</v>
      </c>
      <c r="M4" s="93"/>
      <c r="N4" s="103"/>
      <c r="O4" s="68" t="s">
        <v>21</v>
      </c>
      <c r="P4" s="108">
        <f>SUM(V4:W4)</f>
        <v>27.798999999999999</v>
      </c>
      <c r="Q4" s="108">
        <f>X4+Y4</f>
        <v>46.552999999999997</v>
      </c>
      <c r="R4" s="112">
        <f>IF(計算シート!B5=P3,P4,Q4)</f>
        <v>27.798999999999999</v>
      </c>
      <c r="S4" s="112" t="s">
        <v>23</v>
      </c>
      <c r="U4" s="47" t="s">
        <v>79</v>
      </c>
      <c r="V4" s="47">
        <v>26.515000000000001</v>
      </c>
      <c r="W4" s="47">
        <v>1.284</v>
      </c>
      <c r="X4" s="47">
        <v>43.472999999999999</v>
      </c>
      <c r="Y4" s="47">
        <v>3.08</v>
      </c>
    </row>
    <row r="5" spans="1:16384" ht="15" customHeight="1">
      <c r="E5" s="58"/>
      <c r="F5" s="47" t="s">
        <v>9</v>
      </c>
      <c r="G5" s="74">
        <v>36.49</v>
      </c>
      <c r="H5" s="86" t="s">
        <v>15</v>
      </c>
      <c r="I5" s="90">
        <v>2.4900000000000002</v>
      </c>
      <c r="J5" s="59" t="s">
        <v>18</v>
      </c>
      <c r="K5" s="92"/>
      <c r="L5" s="94" t="s">
        <v>98</v>
      </c>
      <c r="M5" s="100">
        <f>計算シート!D12</f>
        <v>0</v>
      </c>
      <c r="N5" s="58"/>
      <c r="O5" s="68" t="s">
        <v>34</v>
      </c>
      <c r="P5" s="108">
        <f>SUM(V5:W5)</f>
        <v>19.221</v>
      </c>
      <c r="Q5" s="108">
        <f>X5+Y5</f>
        <v>32.103000000000002</v>
      </c>
      <c r="R5" s="112">
        <f>IF(計算シート!B5=P3,P5,Q5)</f>
        <v>19.221</v>
      </c>
      <c r="S5" s="112" t="s">
        <v>23</v>
      </c>
      <c r="U5" s="47" t="s">
        <v>80</v>
      </c>
      <c r="V5" s="47">
        <v>18.445</v>
      </c>
      <c r="W5" s="47">
        <v>0.77600000000000002</v>
      </c>
      <c r="X5" s="47">
        <v>30.242000000000001</v>
      </c>
      <c r="Y5" s="47">
        <v>1.861</v>
      </c>
    </row>
    <row r="6" spans="1:16384" ht="15" customHeight="1">
      <c r="E6" s="32"/>
      <c r="F6" s="47" t="s">
        <v>4</v>
      </c>
      <c r="G6" s="74">
        <v>50.08</v>
      </c>
      <c r="H6" s="86" t="s">
        <v>92</v>
      </c>
      <c r="I6" s="90">
        <v>2.99</v>
      </c>
      <c r="J6" s="59" t="s">
        <v>94</v>
      </c>
      <c r="K6" s="92"/>
      <c r="L6" s="94" t="s">
        <v>93</v>
      </c>
      <c r="M6" s="100">
        <f>計算シート!D13</f>
        <v>0</v>
      </c>
      <c r="N6" s="58"/>
      <c r="O6" s="68" t="s">
        <v>20</v>
      </c>
      <c r="P6" s="108">
        <f>SUM(V6:W6)</f>
        <v>37.471000000000004</v>
      </c>
      <c r="Q6" s="108">
        <f>X6+Y6</f>
        <v>62.713999999999999</v>
      </c>
      <c r="R6" s="112">
        <f>IF(計算シート!B5=P3,P6,Q6)</f>
        <v>37.471000000000004</v>
      </c>
      <c r="S6" s="112" t="s">
        <v>23</v>
      </c>
      <c r="U6" s="47" t="s">
        <v>81</v>
      </c>
      <c r="V6" s="47">
        <v>35.737000000000002</v>
      </c>
      <c r="W6" s="47">
        <v>1.734</v>
      </c>
      <c r="X6" s="47">
        <v>58.594000000000001</v>
      </c>
      <c r="Y6" s="47">
        <v>4.12</v>
      </c>
    </row>
    <row r="7" spans="1:16384" ht="15" customHeight="1">
      <c r="E7" s="32"/>
      <c r="F7" s="47" t="s">
        <v>91</v>
      </c>
      <c r="G7" s="75">
        <v>45</v>
      </c>
      <c r="H7" s="86" t="s">
        <v>56</v>
      </c>
      <c r="I7" s="90">
        <v>2.0499999999999998</v>
      </c>
      <c r="J7" s="59" t="s">
        <v>47</v>
      </c>
      <c r="K7" s="91"/>
      <c r="L7" s="95" t="s">
        <v>99</v>
      </c>
      <c r="M7" s="95"/>
      <c r="N7" s="104"/>
      <c r="O7" s="104"/>
      <c r="P7" s="109"/>
      <c r="Q7" s="109"/>
      <c r="R7" s="113"/>
      <c r="S7" s="113"/>
    </row>
    <row r="8" spans="1:16384" ht="15" customHeight="1">
      <c r="E8" s="32"/>
      <c r="F8" s="47" t="s">
        <v>97</v>
      </c>
      <c r="G8" s="74">
        <v>9.75</v>
      </c>
      <c r="H8" s="86" t="s">
        <v>29</v>
      </c>
      <c r="I8" s="90">
        <v>0.53500000000000003</v>
      </c>
      <c r="J8" s="59" t="s">
        <v>32</v>
      </c>
      <c r="L8" s="96" t="s">
        <v>98</v>
      </c>
      <c r="M8" s="96">
        <v>0.7</v>
      </c>
      <c r="N8" s="105"/>
      <c r="O8" s="105"/>
      <c r="P8" s="109"/>
      <c r="Q8" s="109"/>
      <c r="R8" s="113"/>
      <c r="S8" s="113"/>
    </row>
    <row r="9" spans="1:16384" ht="15" customHeight="1">
      <c r="A9" s="35"/>
      <c r="B9" s="35"/>
      <c r="C9" s="35"/>
      <c r="D9" s="35"/>
      <c r="E9" s="35"/>
      <c r="F9" s="69" t="s">
        <v>62</v>
      </c>
      <c r="G9" s="76"/>
      <c r="H9" s="76"/>
      <c r="I9" s="76"/>
      <c r="J9" s="76"/>
      <c r="K9" s="35"/>
      <c r="L9" s="96" t="s">
        <v>93</v>
      </c>
      <c r="M9" s="96">
        <v>0.3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  <c r="XFC9" s="35"/>
      <c r="XFD9" s="35"/>
    </row>
    <row r="10" spans="1:16384" ht="15" customHeight="1">
      <c r="E10" s="32"/>
      <c r="F10" s="70"/>
      <c r="G10" s="70"/>
      <c r="H10" s="70"/>
      <c r="I10" s="70"/>
      <c r="J10" s="70"/>
      <c r="K10" s="91"/>
      <c r="L10" s="97"/>
      <c r="M10" s="101"/>
      <c r="N10" s="106"/>
      <c r="O10" s="60"/>
      <c r="P10" s="110"/>
      <c r="Q10" s="110"/>
      <c r="R10" s="113"/>
      <c r="S10" s="113"/>
    </row>
    <row r="11" spans="1:16384" ht="15" customHeight="1">
      <c r="E11" s="32"/>
      <c r="F11" s="70"/>
      <c r="G11" s="70"/>
      <c r="H11" s="70"/>
      <c r="I11" s="70"/>
      <c r="J11" s="70"/>
      <c r="K11" s="91"/>
      <c r="L11" s="97"/>
      <c r="M11" s="101"/>
      <c r="N11" s="106"/>
      <c r="O11" s="60"/>
      <c r="P11" s="110"/>
      <c r="Q11" s="110"/>
    </row>
    <row r="12" spans="1:16384" ht="15" customHeight="1">
      <c r="C12" s="37" t="s">
        <v>100</v>
      </c>
      <c r="D12" s="46"/>
      <c r="K12" s="91"/>
      <c r="L12" s="98"/>
      <c r="M12" s="101"/>
      <c r="N12" s="107"/>
      <c r="O12" s="60"/>
    </row>
    <row r="13" spans="1:16384" ht="15" customHeight="1">
      <c r="C13" s="38"/>
      <c r="D13" s="47"/>
      <c r="E13" s="47"/>
      <c r="F13" s="38" t="s">
        <v>31</v>
      </c>
      <c r="G13" s="38" t="s">
        <v>12</v>
      </c>
      <c r="H13" s="38" t="s">
        <v>35</v>
      </c>
      <c r="I13" s="38" t="s">
        <v>37</v>
      </c>
      <c r="J13" s="38" t="s">
        <v>38</v>
      </c>
      <c r="K13" s="38" t="s">
        <v>7</v>
      </c>
      <c r="L13" s="38" t="s">
        <v>24</v>
      </c>
      <c r="M13" s="38" t="s">
        <v>40</v>
      </c>
      <c r="N13" s="38" t="s">
        <v>41</v>
      </c>
      <c r="O13" s="38" t="s">
        <v>27</v>
      </c>
      <c r="P13" s="38" t="s">
        <v>43</v>
      </c>
      <c r="Q13" s="38" t="s">
        <v>44</v>
      </c>
      <c r="R13" s="114" t="s">
        <v>6</v>
      </c>
      <c r="S13" s="119" t="s">
        <v>45</v>
      </c>
    </row>
    <row r="14" spans="1:16384" ht="15" customHeight="1">
      <c r="C14" s="38" t="s">
        <v>33</v>
      </c>
      <c r="D14" s="48" t="s">
        <v>46</v>
      </c>
      <c r="E14" s="59"/>
      <c r="F14" s="38" t="s">
        <v>28</v>
      </c>
      <c r="G14" s="77">
        <v>30</v>
      </c>
      <c r="H14" s="83">
        <v>31</v>
      </c>
      <c r="I14" s="83">
        <v>30</v>
      </c>
      <c r="J14" s="83">
        <v>31</v>
      </c>
      <c r="K14" s="83">
        <v>31</v>
      </c>
      <c r="L14" s="83">
        <v>30</v>
      </c>
      <c r="M14" s="83">
        <v>31</v>
      </c>
      <c r="N14" s="83">
        <v>30</v>
      </c>
      <c r="O14" s="83">
        <v>31</v>
      </c>
      <c r="P14" s="83">
        <v>31</v>
      </c>
      <c r="Q14" s="83">
        <v>28</v>
      </c>
      <c r="R14" s="115">
        <v>31</v>
      </c>
      <c r="S14" s="120">
        <f>SUM(G14:R14)</f>
        <v>365</v>
      </c>
    </row>
    <row r="15" spans="1:16384" ht="15" customHeight="1">
      <c r="C15" s="38" t="s">
        <v>39</v>
      </c>
      <c r="D15" s="48" t="s">
        <v>49</v>
      </c>
      <c r="E15" s="59" t="s">
        <v>50</v>
      </c>
      <c r="F15" s="38" t="s">
        <v>51</v>
      </c>
      <c r="G15" s="78">
        <f>$R$4*G14</f>
        <v>833.97</v>
      </c>
      <c r="H15" s="78">
        <f>$R$4*H14</f>
        <v>861.76900000000001</v>
      </c>
      <c r="I15" s="78">
        <f>$R$5*I14</f>
        <v>576.63</v>
      </c>
      <c r="J15" s="78">
        <f>$R$5*J14</f>
        <v>595.851</v>
      </c>
      <c r="K15" s="78">
        <f>$R$5*K14</f>
        <v>595.851</v>
      </c>
      <c r="L15" s="78">
        <f>$R$5*L14</f>
        <v>576.63</v>
      </c>
      <c r="M15" s="78">
        <f>$R$4*M14</f>
        <v>861.76900000000001</v>
      </c>
      <c r="N15" s="78">
        <f>$R$4*N14</f>
        <v>833.97</v>
      </c>
      <c r="O15" s="78">
        <f>$R$6*O14</f>
        <v>1161.6010000000001</v>
      </c>
      <c r="P15" s="78">
        <f>$R$6*P14</f>
        <v>1161.6010000000001</v>
      </c>
      <c r="Q15" s="78">
        <f>$R$6*Q14</f>
        <v>1049.1880000000001</v>
      </c>
      <c r="R15" s="116">
        <f>$R$6*R14</f>
        <v>1161.6010000000001</v>
      </c>
      <c r="S15" s="121">
        <f>SUM(G15:R15)</f>
        <v>10270.431000000002</v>
      </c>
    </row>
    <row r="16" spans="1:16384" ht="15" customHeight="1">
      <c r="C16" s="38" t="s">
        <v>101</v>
      </c>
      <c r="D16" s="48" t="s">
        <v>102</v>
      </c>
      <c r="E16" s="59" t="s">
        <v>104</v>
      </c>
      <c r="F16" s="38" t="s">
        <v>51</v>
      </c>
      <c r="G16" s="78">
        <f t="shared" ref="G16:S16" si="0">G15*$M$8</f>
        <v>583.779</v>
      </c>
      <c r="H16" s="78">
        <f t="shared" si="0"/>
        <v>603.23829999999998</v>
      </c>
      <c r="I16" s="78">
        <f t="shared" si="0"/>
        <v>403.64099999999996</v>
      </c>
      <c r="J16" s="78">
        <f t="shared" si="0"/>
        <v>417.09569999999997</v>
      </c>
      <c r="K16" s="78">
        <f t="shared" si="0"/>
        <v>417.09569999999997</v>
      </c>
      <c r="L16" s="78">
        <f t="shared" si="0"/>
        <v>403.64099999999996</v>
      </c>
      <c r="M16" s="78">
        <f t="shared" si="0"/>
        <v>603.23829999999998</v>
      </c>
      <c r="N16" s="78">
        <f t="shared" si="0"/>
        <v>583.779</v>
      </c>
      <c r="O16" s="78">
        <f t="shared" si="0"/>
        <v>813.12070000000006</v>
      </c>
      <c r="P16" s="78">
        <f t="shared" si="0"/>
        <v>813.12070000000006</v>
      </c>
      <c r="Q16" s="78">
        <f t="shared" si="0"/>
        <v>734.4316</v>
      </c>
      <c r="R16" s="116">
        <f t="shared" si="0"/>
        <v>813.12070000000006</v>
      </c>
      <c r="S16" s="122">
        <f t="shared" si="0"/>
        <v>7189.3017000000009</v>
      </c>
    </row>
    <row r="17" spans="3:19" ht="15" customHeight="1">
      <c r="C17" s="38" t="s">
        <v>75</v>
      </c>
      <c r="D17" s="48" t="s">
        <v>103</v>
      </c>
      <c r="E17" s="59" t="s">
        <v>104</v>
      </c>
      <c r="F17" s="38" t="s">
        <v>51</v>
      </c>
      <c r="G17" s="78">
        <f t="shared" ref="G17:S17" si="1">G15*$M$9</f>
        <v>250.191</v>
      </c>
      <c r="H17" s="78">
        <f t="shared" si="1"/>
        <v>258.53069999999997</v>
      </c>
      <c r="I17" s="78">
        <f t="shared" si="1"/>
        <v>172.989</v>
      </c>
      <c r="J17" s="78">
        <f t="shared" si="1"/>
        <v>178.75530000000001</v>
      </c>
      <c r="K17" s="78">
        <f t="shared" si="1"/>
        <v>178.75530000000001</v>
      </c>
      <c r="L17" s="78">
        <f t="shared" si="1"/>
        <v>172.989</v>
      </c>
      <c r="M17" s="78">
        <f t="shared" si="1"/>
        <v>258.53069999999997</v>
      </c>
      <c r="N17" s="78">
        <f t="shared" si="1"/>
        <v>250.191</v>
      </c>
      <c r="O17" s="78">
        <f t="shared" si="1"/>
        <v>348.4803</v>
      </c>
      <c r="P17" s="78">
        <f t="shared" si="1"/>
        <v>348.4803</v>
      </c>
      <c r="Q17" s="78">
        <f t="shared" si="1"/>
        <v>314.75640000000004</v>
      </c>
      <c r="R17" s="116">
        <f t="shared" si="1"/>
        <v>348.4803</v>
      </c>
      <c r="S17" s="122">
        <f t="shared" si="1"/>
        <v>3081.1293000000005</v>
      </c>
    </row>
    <row r="18" spans="3:19" ht="15" customHeight="1">
      <c r="C18" s="39"/>
      <c r="D18" s="49"/>
      <c r="E18" s="60"/>
      <c r="F18" s="3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123"/>
    </row>
    <row r="19" spans="3:19" ht="15" customHeight="1">
      <c r="C19" s="34" t="s">
        <v>42</v>
      </c>
      <c r="D19" s="50"/>
      <c r="E19" s="61"/>
      <c r="F19" s="33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123"/>
    </row>
    <row r="20" spans="3:19" ht="15" customHeight="1">
      <c r="C20" s="37" t="str">
        <f>計算シート!B9</f>
        <v>灯油給湯器</v>
      </c>
      <c r="D20" s="50"/>
    </row>
    <row r="21" spans="3:19" ht="15" customHeight="1">
      <c r="C21" s="40"/>
      <c r="D21" s="51"/>
      <c r="E21" s="62"/>
      <c r="F21" s="38" t="s">
        <v>31</v>
      </c>
      <c r="G21" s="80" t="s">
        <v>12</v>
      </c>
      <c r="H21" s="87" t="s">
        <v>35</v>
      </c>
      <c r="I21" s="87" t="s">
        <v>37</v>
      </c>
      <c r="J21" s="87" t="s">
        <v>38</v>
      </c>
      <c r="K21" s="87" t="s">
        <v>7</v>
      </c>
      <c r="L21" s="87" t="s">
        <v>24</v>
      </c>
      <c r="M21" s="87" t="s">
        <v>40</v>
      </c>
      <c r="N21" s="87" t="s">
        <v>41</v>
      </c>
      <c r="O21" s="87" t="s">
        <v>27</v>
      </c>
      <c r="P21" s="87" t="s">
        <v>43</v>
      </c>
      <c r="Q21" s="87" t="s">
        <v>44</v>
      </c>
      <c r="R21" s="117" t="s">
        <v>6</v>
      </c>
      <c r="S21" s="124" t="s">
        <v>45</v>
      </c>
    </row>
    <row r="22" spans="3:19" ht="15" customHeight="1">
      <c r="C22" s="41" t="s">
        <v>22</v>
      </c>
      <c r="D22" s="52" t="s">
        <v>72</v>
      </c>
      <c r="E22" s="63" t="s">
        <v>74</v>
      </c>
      <c r="F22" s="71" t="str">
        <f>_xlfn.IFS(計算シート!B9=テーブル!B3,"kWh",計算シート!B9=テーブル!B4,"L",計算シート!B9=テーブル!B5,"㎥",TRUE,"kg")</f>
        <v>L</v>
      </c>
      <c r="G22" s="81" t="e">
        <f>_xlfn.IFS(計算シート!$B$9=テーブル!$B$3,ROUND(詳細試算!G15/$M$3/$G$4,0),計算シート!$B$9=テーブル!$B$4,ROUND(詳細試算!G15/$M$3/$G$5,0),計算シート!$B$9=テーブル!$B$5,ROUND(G15/$M$3/$G$6,0),TRUE,ROUND(G15/$M$3/$G$7,0))</f>
        <v>#DIV/0!</v>
      </c>
      <c r="H22" s="81" t="e">
        <f>_xlfn.IFS(計算シート!$B$9=テーブル!$B$3,ROUND(詳細試算!H15/$M$3/$G$4,0),計算シート!$B$9=テーブル!$B$4,ROUND(詳細試算!H15/$M$3/$G$5,0),計算シート!$B$9=テーブル!$B$5,ROUND(H15/$M$3/$G$6,0),TRUE,ROUND(H15/$M$3/$G$7,0))</f>
        <v>#DIV/0!</v>
      </c>
      <c r="I22" s="81" t="e">
        <f>_xlfn.IFS(計算シート!$B$9=テーブル!$B$3,ROUND(詳細試算!I15/$M$3/$G$4,0),計算シート!$B$9=テーブル!$B$4,ROUND(詳細試算!I15/$M$3/$G$5,0),計算シート!$B$9=テーブル!$B$5,ROUND(I15/$M$3/$G$6,0),TRUE,ROUND(I15/$M$3/$G$7,0))</f>
        <v>#DIV/0!</v>
      </c>
      <c r="J22" s="81" t="e">
        <f>_xlfn.IFS(計算シート!$B$9=テーブル!$B$3,ROUND(詳細試算!J15/$M$3/$G$4,0),計算シート!$B$9=テーブル!$B$4,ROUND(詳細試算!J15/$M$3/$G$5,0),計算シート!$B$9=テーブル!$B$5,ROUND(J15/$M$3/$G$6,0),TRUE,ROUND(J15/$M$3/$G$7,0))</f>
        <v>#DIV/0!</v>
      </c>
      <c r="K22" s="81" t="e">
        <f>_xlfn.IFS(計算シート!$B$9=テーブル!$B$3,ROUND(詳細試算!K15/$M$3/$G$4,0),計算シート!$B$9=テーブル!$B$4,ROUND(詳細試算!K15/$M$3/$G$5,0),計算シート!$B$9=テーブル!$B$5,ROUND(K15/$M$3/$G$6,0),TRUE,ROUND(K15/$M$3/$G$7,0))</f>
        <v>#DIV/0!</v>
      </c>
      <c r="L22" s="81" t="e">
        <f>_xlfn.IFS(計算シート!$B$9=テーブル!$B$3,ROUND(詳細試算!L15/$M$3/$G$4,0),計算シート!$B$9=テーブル!$B$4,ROUND(詳細試算!L15/$M$3/$G$5,0),計算シート!$B$9=テーブル!$B$5,ROUND(L15/$M$3/$G$6,0),TRUE,ROUND(L15/$M$3/$G$7,0))</f>
        <v>#DIV/0!</v>
      </c>
      <c r="M22" s="81" t="e">
        <f>_xlfn.IFS(計算シート!$B$9=テーブル!$B$3,ROUND(詳細試算!M15/$M$3/$G$4,0),計算シート!$B$9=テーブル!$B$4,ROUND(詳細試算!M15/$M$3/$G$5,0),計算シート!$B$9=テーブル!$B$5,ROUND(M15/$M$3/$G$6,0),TRUE,ROUND(M15/$M$3/$G$7,0))</f>
        <v>#DIV/0!</v>
      </c>
      <c r="N22" s="81" t="e">
        <f>_xlfn.IFS(計算シート!$B$9=テーブル!$B$3,ROUND(詳細試算!N15/$M$3/$G$4,0),計算シート!$B$9=テーブル!$B$4,ROUND(詳細試算!N15/$M$3/$G$5,0),計算シート!$B$9=テーブル!$B$5,ROUND(N15/$M$3/$G$6,0),TRUE,ROUND(N15/$M$3/$G$7,0))</f>
        <v>#DIV/0!</v>
      </c>
      <c r="O22" s="81" t="e">
        <f>_xlfn.IFS(計算シート!$B$9=テーブル!$B$3,ROUND(詳細試算!O15/$M$3/$G$4,0),計算シート!$B$9=テーブル!$B$4,ROUND(詳細試算!O15/$M$3/$G$5,0),計算シート!$B$9=テーブル!$B$5,ROUND(O15/$M$3/$G$6,0),TRUE,ROUND(O15/$M$3/$G$7,0))</f>
        <v>#DIV/0!</v>
      </c>
      <c r="P22" s="81" t="e">
        <f>_xlfn.IFS(計算シート!$B$9=テーブル!$B$3,ROUND(詳細試算!P15/$M$3/$G$4,0),計算シート!$B$9=テーブル!$B$4,ROUND(詳細試算!P15/$M$3/$G$5,0),計算シート!$B$9=テーブル!$B$5,ROUND(P15/$M$3/$G$6,0),TRUE,ROUND(P15/$M$3/$G$7,0))</f>
        <v>#DIV/0!</v>
      </c>
      <c r="Q22" s="81" t="e">
        <f>_xlfn.IFS(計算シート!$B$9=テーブル!$B$3,ROUND(詳細試算!Q15/$M$3/$G$4,0),計算シート!$B$9=テーブル!$B$4,ROUND(詳細試算!Q15/$M$3/$G$5,0),計算シート!$B$9=テーブル!$B$5,ROUND(Q15/$M$3/$G$6,0),TRUE,ROUND(Q15/$M$3/$G$7,0))</f>
        <v>#DIV/0!</v>
      </c>
      <c r="R22" s="81" t="e">
        <f>_xlfn.IFS(計算シート!$B$9=テーブル!$B$3,ROUND(詳細試算!R15/$M$3/$G$4,0),計算シート!$B$9=テーブル!$B$4,ROUND(詳細試算!R15/$M$3/$G$5,0),計算シート!$B$9=テーブル!$B$5,ROUND(R15/$M$3/$G$6,0),TRUE,ROUND(R15/$M$3/$G$7,0))</f>
        <v>#DIV/0!</v>
      </c>
      <c r="S22" s="125" t="e">
        <f>SUM(G22:R22)</f>
        <v>#DIV/0!</v>
      </c>
    </row>
    <row r="23" spans="3:19" ht="15" customHeight="1">
      <c r="C23" s="42" t="s">
        <v>16</v>
      </c>
      <c r="D23" s="53" t="s">
        <v>90</v>
      </c>
      <c r="E23" s="64" t="s">
        <v>53</v>
      </c>
      <c r="F23" s="72" t="s">
        <v>55</v>
      </c>
      <c r="G23" s="82" t="e">
        <f>IF(計算シート!$B$9=テーブル!$B$3,ROUND(G22*$I$4,0),IF(計算シート!$B$9=テーブル!$B$4,ROUND(G22*$I$5,0),ROUND(詳細試算!G22*$I$6,0)))</f>
        <v>#DIV/0!</v>
      </c>
      <c r="H23" s="88" t="e">
        <f>IF(計算シート!$B$9=テーブル!$B$3,ROUND(H22*$I$4,0),IF(計算シート!$B$9=テーブル!$B$4,ROUND(H22*$I$5,0),ROUND(詳細試算!H22*$I$6,0)))</f>
        <v>#DIV/0!</v>
      </c>
      <c r="I23" s="88" t="e">
        <f>IF(計算シート!$B$9=テーブル!$B$3,ROUND(I22*$I$4,0),IF(計算シート!$B$9=テーブル!$B$4,ROUND(I22*$I$5,0),ROUND(詳細試算!I22*$I$6,0)))</f>
        <v>#DIV/0!</v>
      </c>
      <c r="J23" s="88" t="e">
        <f>IF(計算シート!$B$9=テーブル!$B$3,ROUND(J22*$I$4,0),IF(計算シート!$B$9=テーブル!$B$4,ROUND(J22*$I$5,0),ROUND(詳細試算!J22*$I$6,0)))</f>
        <v>#DIV/0!</v>
      </c>
      <c r="K23" s="88" t="e">
        <f>IF(計算シート!$B$9=テーブル!$B$3,ROUND(K22*$I$4,0),IF(計算シート!$B$9=テーブル!$B$4,ROUND(K22*$I$5,0),ROUND(詳細試算!K22*$I$6,0)))</f>
        <v>#DIV/0!</v>
      </c>
      <c r="L23" s="88" t="e">
        <f>IF(計算シート!$B$9=テーブル!$B$3,ROUND(L22*$I$4,0),IF(計算シート!$B$9=テーブル!$B$4,ROUND(L22*$I$5,0),ROUND(詳細試算!L22*$I$6,0)))</f>
        <v>#DIV/0!</v>
      </c>
      <c r="M23" s="88" t="e">
        <f>IF(計算シート!$B$9=テーブル!$B$3,ROUND(M22*$I$4,0),IF(計算シート!$B$9=テーブル!$B$4,ROUND(M22*$I$5,0),ROUND(詳細試算!M22*$I$6,0)))</f>
        <v>#DIV/0!</v>
      </c>
      <c r="N23" s="88" t="e">
        <f>IF(計算シート!$B$9=テーブル!$B$3,ROUND(N22*$I$4,0),IF(計算シート!$B$9=テーブル!$B$4,ROUND(N22*$I$5,0),ROUND(詳細試算!N22*$I$6,0)))</f>
        <v>#DIV/0!</v>
      </c>
      <c r="O23" s="88" t="e">
        <f>IF(計算シート!$B$9=テーブル!$B$3,ROUND(O22*$I$4,0),IF(計算シート!$B$9=テーブル!$B$4,ROUND(O22*$I$5,0),ROUND(詳細試算!O22*$I$6,0)))</f>
        <v>#DIV/0!</v>
      </c>
      <c r="P23" s="88" t="e">
        <f>IF(計算シート!$B$9=テーブル!$B$3,ROUND(P22*$I$4,0),IF(計算シート!$B$9=テーブル!$B$4,ROUND(P22*$I$5,0),ROUND(詳細試算!P22*$I$6,0)))</f>
        <v>#DIV/0!</v>
      </c>
      <c r="Q23" s="88" t="e">
        <f>IF(計算シート!$B$9=テーブル!$B$3,ROUND(Q22*$I$4,0),IF(計算シート!$B$9=テーブル!$B$4,ROUND(Q22*$I$5,0),ROUND(詳細試算!Q22*$I$6,0)))</f>
        <v>#DIV/0!</v>
      </c>
      <c r="R23" s="118" t="e">
        <f>IF(計算シート!$B$9=テーブル!$B$3,ROUND(R22*$I$4,0),IF(計算シート!$B$9=テーブル!$B$4,ROUND(R22*$I$5,0),ROUND(詳細試算!R22*$I$6,0)))</f>
        <v>#DIV/0!</v>
      </c>
      <c r="S23" s="126" t="e">
        <f>SUM(G23:R23)</f>
        <v>#DIV/0!</v>
      </c>
    </row>
    <row r="24" spans="3:19" ht="16.149999999999999" customHeight="1"/>
    <row r="25" spans="3:19" ht="16.149999999999999" customHeight="1">
      <c r="C25" s="34" t="s">
        <v>65</v>
      </c>
    </row>
    <row r="26" spans="3:19" ht="16.149999999999999" customHeight="1">
      <c r="C26" s="37" t="str">
        <f>計算シート!D9</f>
        <v>ハイブリッド給湯器（プロパンガス）</v>
      </c>
      <c r="D26" s="50"/>
    </row>
    <row r="27" spans="3:19" ht="16.149999999999999" customHeight="1">
      <c r="C27" s="38" t="s">
        <v>98</v>
      </c>
      <c r="D27" s="48"/>
      <c r="E27" s="47"/>
      <c r="F27" s="38" t="s">
        <v>31</v>
      </c>
      <c r="G27" s="38" t="s">
        <v>12</v>
      </c>
      <c r="H27" s="38" t="s">
        <v>35</v>
      </c>
      <c r="I27" s="38" t="s">
        <v>37</v>
      </c>
      <c r="J27" s="38" t="s">
        <v>38</v>
      </c>
      <c r="K27" s="38" t="s">
        <v>7</v>
      </c>
      <c r="L27" s="38" t="s">
        <v>24</v>
      </c>
      <c r="M27" s="38" t="s">
        <v>40</v>
      </c>
      <c r="N27" s="38" t="s">
        <v>41</v>
      </c>
      <c r="O27" s="38" t="s">
        <v>27</v>
      </c>
      <c r="P27" s="38" t="s">
        <v>43</v>
      </c>
      <c r="Q27" s="38" t="s">
        <v>44</v>
      </c>
      <c r="R27" s="114" t="s">
        <v>6</v>
      </c>
      <c r="S27" s="119" t="s">
        <v>45</v>
      </c>
    </row>
    <row r="28" spans="3:19" ht="16.149999999999999" customHeight="1">
      <c r="C28" s="38" t="s">
        <v>107</v>
      </c>
      <c r="D28" s="52" t="s">
        <v>72</v>
      </c>
      <c r="E28" s="59" t="s">
        <v>111</v>
      </c>
      <c r="F28" s="38" t="s">
        <v>55</v>
      </c>
      <c r="G28" s="83" t="e">
        <f t="shared" ref="G28:R28" si="2">ROUND(G16/$M$5/$G$8,0)</f>
        <v>#DIV/0!</v>
      </c>
      <c r="H28" s="83" t="e">
        <f t="shared" si="2"/>
        <v>#DIV/0!</v>
      </c>
      <c r="I28" s="83" t="e">
        <f t="shared" si="2"/>
        <v>#DIV/0!</v>
      </c>
      <c r="J28" s="83" t="e">
        <f t="shared" si="2"/>
        <v>#DIV/0!</v>
      </c>
      <c r="K28" s="83" t="e">
        <f t="shared" si="2"/>
        <v>#DIV/0!</v>
      </c>
      <c r="L28" s="83" t="e">
        <f t="shared" si="2"/>
        <v>#DIV/0!</v>
      </c>
      <c r="M28" s="83" t="e">
        <f t="shared" si="2"/>
        <v>#DIV/0!</v>
      </c>
      <c r="N28" s="83" t="e">
        <f t="shared" si="2"/>
        <v>#DIV/0!</v>
      </c>
      <c r="O28" s="83" t="e">
        <f t="shared" si="2"/>
        <v>#DIV/0!</v>
      </c>
      <c r="P28" s="83" t="e">
        <f t="shared" si="2"/>
        <v>#DIV/0!</v>
      </c>
      <c r="Q28" s="83" t="e">
        <f t="shared" si="2"/>
        <v>#DIV/0!</v>
      </c>
      <c r="R28" s="83" t="e">
        <f t="shared" si="2"/>
        <v>#DIV/0!</v>
      </c>
      <c r="S28" s="122" t="e">
        <f>SUM(G28:R28)</f>
        <v>#DIV/0!</v>
      </c>
    </row>
    <row r="29" spans="3:19" ht="16.149999999999999" customHeight="1">
      <c r="C29" s="43" t="s">
        <v>108</v>
      </c>
      <c r="D29" s="54" t="s">
        <v>115</v>
      </c>
      <c r="E29" s="65" t="s">
        <v>112</v>
      </c>
      <c r="F29" s="43" t="s">
        <v>55</v>
      </c>
      <c r="G29" s="84" t="e">
        <f t="shared" ref="G29:R29" si="3">ROUND(G28*$I$8,0)</f>
        <v>#DIV/0!</v>
      </c>
      <c r="H29" s="84" t="e">
        <f t="shared" si="3"/>
        <v>#DIV/0!</v>
      </c>
      <c r="I29" s="84" t="e">
        <f t="shared" si="3"/>
        <v>#DIV/0!</v>
      </c>
      <c r="J29" s="84" t="e">
        <f t="shared" si="3"/>
        <v>#DIV/0!</v>
      </c>
      <c r="K29" s="84" t="e">
        <f t="shared" si="3"/>
        <v>#DIV/0!</v>
      </c>
      <c r="L29" s="84" t="e">
        <f t="shared" si="3"/>
        <v>#DIV/0!</v>
      </c>
      <c r="M29" s="84" t="e">
        <f t="shared" si="3"/>
        <v>#DIV/0!</v>
      </c>
      <c r="N29" s="84" t="e">
        <f t="shared" si="3"/>
        <v>#DIV/0!</v>
      </c>
      <c r="O29" s="84" t="e">
        <f t="shared" si="3"/>
        <v>#DIV/0!</v>
      </c>
      <c r="P29" s="84" t="e">
        <f t="shared" si="3"/>
        <v>#DIV/0!</v>
      </c>
      <c r="Q29" s="84" t="e">
        <f t="shared" si="3"/>
        <v>#DIV/0!</v>
      </c>
      <c r="R29" s="84" t="e">
        <f t="shared" si="3"/>
        <v>#DIV/0!</v>
      </c>
      <c r="S29" s="127" t="e">
        <f>SUM(G29:R29)</f>
        <v>#DIV/0!</v>
      </c>
    </row>
    <row r="31" spans="3:19" ht="16.149999999999999" customHeight="1">
      <c r="C31" s="38" t="s">
        <v>93</v>
      </c>
      <c r="D31" s="47"/>
      <c r="E31" s="66"/>
      <c r="F31" s="38" t="s">
        <v>31</v>
      </c>
      <c r="G31" s="38" t="s">
        <v>12</v>
      </c>
      <c r="H31" s="38" t="s">
        <v>35</v>
      </c>
      <c r="I31" s="38" t="s">
        <v>37</v>
      </c>
      <c r="J31" s="38" t="s">
        <v>38</v>
      </c>
      <c r="K31" s="38" t="s">
        <v>7</v>
      </c>
      <c r="L31" s="38" t="s">
        <v>24</v>
      </c>
      <c r="M31" s="38" t="s">
        <v>40</v>
      </c>
      <c r="N31" s="38" t="s">
        <v>41</v>
      </c>
      <c r="O31" s="38" t="s">
        <v>27</v>
      </c>
      <c r="P31" s="38" t="s">
        <v>43</v>
      </c>
      <c r="Q31" s="38" t="s">
        <v>44</v>
      </c>
      <c r="R31" s="114" t="s">
        <v>6</v>
      </c>
      <c r="S31" s="119" t="s">
        <v>45</v>
      </c>
    </row>
    <row r="32" spans="3:19" ht="16.149999999999999" customHeight="1">
      <c r="C32" s="38" t="s">
        <v>109</v>
      </c>
      <c r="D32" s="52" t="s">
        <v>72</v>
      </c>
      <c r="E32" s="59" t="s">
        <v>113</v>
      </c>
      <c r="F32" s="38" t="str">
        <f>IF(計算シート!D9=テーブル!C3,"kg","㎥")</f>
        <v>kg</v>
      </c>
      <c r="G32" s="47" t="e">
        <f>IF(計算シート!$D$9=テーブル!$C$3,ROUND(詳細試算!G17/詳細試算!$M$6/詳細試算!$G$6,0),ROUND(詳細試算!G17/詳細試算!$M$6/詳細試算!$G$7,0))</f>
        <v>#DIV/0!</v>
      </c>
      <c r="H32" s="47" t="e">
        <f>IF(計算シート!$D$9=テーブル!$C$3,ROUND(詳細試算!H17/詳細試算!$M$6/詳細試算!$G$6,0),ROUND(詳細試算!H17/詳細試算!$M$6/詳細試算!$G$7,0))</f>
        <v>#DIV/0!</v>
      </c>
      <c r="I32" s="47" t="e">
        <f>IF(計算シート!$D$9=テーブル!$C$3,ROUND(詳細試算!I17/詳細試算!$M$6/詳細試算!$G$6,0),ROUND(詳細試算!I17/詳細試算!$M$6/詳細試算!$G$7,0))</f>
        <v>#DIV/0!</v>
      </c>
      <c r="J32" s="47" t="e">
        <f>IF(計算シート!$D$9=テーブル!$C$3,ROUND(詳細試算!J17/詳細試算!$M$6/詳細試算!$G$6,0),ROUND(詳細試算!J17/詳細試算!$M$6/詳細試算!$G$7,0))</f>
        <v>#DIV/0!</v>
      </c>
      <c r="K32" s="47" t="e">
        <f>IF(計算シート!$D$9=テーブル!$C$3,ROUND(詳細試算!K17/詳細試算!$M$6/詳細試算!$G$6,0),ROUND(詳細試算!K17/詳細試算!$M$6/詳細試算!$G$7,0))</f>
        <v>#DIV/0!</v>
      </c>
      <c r="L32" s="47" t="e">
        <f>IF(計算シート!$D$9=テーブル!$C$3,ROUND(詳細試算!L17/詳細試算!$M$6/詳細試算!$G$6,0),ROUND(詳細試算!L17/詳細試算!$M$6/詳細試算!$G$7,0))</f>
        <v>#DIV/0!</v>
      </c>
      <c r="M32" s="47" t="e">
        <f>IF(計算シート!$D$9=テーブル!$C$3,ROUND(詳細試算!M17/詳細試算!$M$6/詳細試算!$G$6,0),ROUND(詳細試算!M17/詳細試算!$M$6/詳細試算!$G$7,0))</f>
        <v>#DIV/0!</v>
      </c>
      <c r="N32" s="47" t="e">
        <f>IF(計算シート!$D$9=テーブル!$C$3,ROUND(詳細試算!N17/詳細試算!$M$6/詳細試算!$G$6,0),ROUND(詳細試算!N17/詳細試算!$M$6/詳細試算!$G$7,0))</f>
        <v>#DIV/0!</v>
      </c>
      <c r="O32" s="47" t="e">
        <f>IF(計算シート!$D$9=テーブル!$C$3,ROUND(詳細試算!O17/詳細試算!$M$6/詳細試算!$G$6,0),ROUND(詳細試算!O17/詳細試算!$M$6/詳細試算!$G$7,0))</f>
        <v>#DIV/0!</v>
      </c>
      <c r="P32" s="47" t="e">
        <f>IF(計算シート!$D$9=テーブル!$C$3,ROUND(詳細試算!P17/詳細試算!$M$6/詳細試算!$G$6,0),ROUND(詳細試算!P17/詳細試算!$M$6/詳細試算!$G$7,0))</f>
        <v>#DIV/0!</v>
      </c>
      <c r="Q32" s="47" t="e">
        <f>IF(計算シート!$D$9=テーブル!$C$3,ROUND(詳細試算!Q17/詳細試算!$M$6/詳細試算!$G$6,0),ROUND(詳細試算!Q17/詳細試算!$M$6/詳細試算!$G$7,0))</f>
        <v>#DIV/0!</v>
      </c>
      <c r="R32" s="47" t="e">
        <f>IF(計算シート!$D$9=テーブル!$C$3,ROUND(詳細試算!R17/詳細試算!$M$6/詳細試算!$G$6,0),ROUND(詳細試算!R17/詳細試算!$M$6/詳細試算!$G$7,0))</f>
        <v>#DIV/0!</v>
      </c>
      <c r="S32" s="47" t="e">
        <f>SUM(G32:R32)</f>
        <v>#DIV/0!</v>
      </c>
    </row>
    <row r="33" spans="3:19" ht="16.149999999999999" customHeight="1">
      <c r="C33" s="38" t="s">
        <v>110</v>
      </c>
      <c r="D33" s="55" t="s">
        <v>115</v>
      </c>
      <c r="E33" s="65" t="s">
        <v>114</v>
      </c>
      <c r="F33" s="43" t="s">
        <v>55</v>
      </c>
      <c r="G33" s="47" t="e">
        <f>IF(計算シート!$D$9=テーブル!$C$3,ROUND(詳細試算!G32*詳細試算!$I$6,0),ROUND(詳細試算!G32*詳細試算!$I$7,0))</f>
        <v>#DIV/0!</v>
      </c>
      <c r="H33" s="47" t="e">
        <f>IF(計算シート!$D$9=テーブル!$C$3,ROUND(詳細試算!H32*詳細試算!$I$6,0),ROUND(詳細試算!H32*詳細試算!$I$7,0))</f>
        <v>#DIV/0!</v>
      </c>
      <c r="I33" s="47" t="e">
        <f>IF(計算シート!$D$9=テーブル!$C$3,ROUND(詳細試算!I32*詳細試算!$I$6,0),ROUND(詳細試算!I32*詳細試算!$I$7,0))</f>
        <v>#DIV/0!</v>
      </c>
      <c r="J33" s="47" t="e">
        <f>IF(計算シート!$D$9=テーブル!$C$3,ROUND(詳細試算!J32*詳細試算!$I$6,0),ROUND(詳細試算!J32*詳細試算!$I$7,0))</f>
        <v>#DIV/0!</v>
      </c>
      <c r="K33" s="47" t="e">
        <f>IF(計算シート!$D$9=テーブル!$C$3,ROUND(詳細試算!K32*詳細試算!$I$6,0),ROUND(詳細試算!K32*詳細試算!$I$7,0))</f>
        <v>#DIV/0!</v>
      </c>
      <c r="L33" s="47" t="e">
        <f>IF(計算シート!$D$9=テーブル!$C$3,ROUND(詳細試算!L32*詳細試算!$I$6,0),ROUND(詳細試算!L32*詳細試算!$I$7,0))</f>
        <v>#DIV/0!</v>
      </c>
      <c r="M33" s="47" t="e">
        <f>IF(計算シート!$D$9=テーブル!$C$3,ROUND(詳細試算!M32*詳細試算!$I$6,0),ROUND(詳細試算!M32*詳細試算!$I$7,0))</f>
        <v>#DIV/0!</v>
      </c>
      <c r="N33" s="47" t="e">
        <f>IF(計算シート!$D$9=テーブル!$C$3,ROUND(詳細試算!N32*詳細試算!$I$6,0),ROUND(詳細試算!N32*詳細試算!$I$7,0))</f>
        <v>#DIV/0!</v>
      </c>
      <c r="O33" s="47" t="e">
        <f>IF(計算シート!$D$9=テーブル!$C$3,ROUND(詳細試算!O32*詳細試算!$I$6,0),ROUND(詳細試算!O32*詳細試算!$I$7,0))</f>
        <v>#DIV/0!</v>
      </c>
      <c r="P33" s="47" t="e">
        <f>IF(計算シート!$D$9=テーブル!$C$3,ROUND(詳細試算!P32*詳細試算!$I$6,0),ROUND(詳細試算!P32*詳細試算!$I$7,0))</f>
        <v>#DIV/0!</v>
      </c>
      <c r="Q33" s="47" t="e">
        <f>IF(計算シート!$D$9=テーブル!$C$3,ROUND(詳細試算!Q32*詳細試算!$I$6,0),ROUND(詳細試算!Q32*詳細試算!$I$7,0))</f>
        <v>#DIV/0!</v>
      </c>
      <c r="R33" s="47" t="e">
        <f>IF(計算シート!$D$9=テーブル!$C$3,ROUND(詳細試算!R32*詳細試算!$I$6,0),ROUND(詳細試算!R32*詳細試算!$I$7,0))</f>
        <v>#DIV/0!</v>
      </c>
      <c r="S33" s="47" t="e">
        <f>SUM(G33:R33)</f>
        <v>#DIV/0!</v>
      </c>
    </row>
    <row r="35" spans="3:19" ht="16.149999999999999" customHeight="1">
      <c r="C35" s="44" t="s">
        <v>73</v>
      </c>
      <c r="D35" s="56" t="s">
        <v>72</v>
      </c>
      <c r="E35" s="44" t="s">
        <v>52</v>
      </c>
      <c r="F35" s="44" t="s">
        <v>55</v>
      </c>
      <c r="G35" s="85" t="e">
        <f t="shared" ref="G35:R36" si="4">SUM(G28,G32)</f>
        <v>#DIV/0!</v>
      </c>
      <c r="H35" s="85" t="e">
        <f t="shared" si="4"/>
        <v>#DIV/0!</v>
      </c>
      <c r="I35" s="85" t="e">
        <f t="shared" si="4"/>
        <v>#DIV/0!</v>
      </c>
      <c r="J35" s="85" t="e">
        <f t="shared" si="4"/>
        <v>#DIV/0!</v>
      </c>
      <c r="K35" s="85" t="e">
        <f t="shared" si="4"/>
        <v>#DIV/0!</v>
      </c>
      <c r="L35" s="85" t="e">
        <f t="shared" si="4"/>
        <v>#DIV/0!</v>
      </c>
      <c r="M35" s="85" t="e">
        <f t="shared" si="4"/>
        <v>#DIV/0!</v>
      </c>
      <c r="N35" s="85" t="e">
        <f t="shared" si="4"/>
        <v>#DIV/0!</v>
      </c>
      <c r="O35" s="85" t="e">
        <f t="shared" si="4"/>
        <v>#DIV/0!</v>
      </c>
      <c r="P35" s="85" t="e">
        <f t="shared" si="4"/>
        <v>#DIV/0!</v>
      </c>
      <c r="Q35" s="85" t="e">
        <f t="shared" si="4"/>
        <v>#DIV/0!</v>
      </c>
      <c r="R35" s="85" t="e">
        <f t="shared" si="4"/>
        <v>#DIV/0!</v>
      </c>
      <c r="S35" s="85" t="e">
        <f>SUM(G35:R35)</f>
        <v>#DIV/0!</v>
      </c>
    </row>
    <row r="36" spans="3:19" ht="16.149999999999999" customHeight="1">
      <c r="C36" s="44" t="s">
        <v>117</v>
      </c>
      <c r="D36" s="56" t="s">
        <v>115</v>
      </c>
      <c r="E36" s="44" t="s">
        <v>116</v>
      </c>
      <c r="F36" s="44" t="s">
        <v>55</v>
      </c>
      <c r="G36" s="85" t="e">
        <f t="shared" si="4"/>
        <v>#DIV/0!</v>
      </c>
      <c r="H36" s="85" t="e">
        <f t="shared" si="4"/>
        <v>#DIV/0!</v>
      </c>
      <c r="I36" s="85" t="e">
        <f t="shared" si="4"/>
        <v>#DIV/0!</v>
      </c>
      <c r="J36" s="85" t="e">
        <f t="shared" si="4"/>
        <v>#DIV/0!</v>
      </c>
      <c r="K36" s="85" t="e">
        <f t="shared" si="4"/>
        <v>#DIV/0!</v>
      </c>
      <c r="L36" s="85" t="e">
        <f t="shared" si="4"/>
        <v>#DIV/0!</v>
      </c>
      <c r="M36" s="85" t="e">
        <f t="shared" si="4"/>
        <v>#DIV/0!</v>
      </c>
      <c r="N36" s="85" t="e">
        <f t="shared" si="4"/>
        <v>#DIV/0!</v>
      </c>
      <c r="O36" s="85" t="e">
        <f t="shared" si="4"/>
        <v>#DIV/0!</v>
      </c>
      <c r="P36" s="85" t="e">
        <f t="shared" si="4"/>
        <v>#DIV/0!</v>
      </c>
      <c r="Q36" s="85" t="e">
        <f t="shared" si="4"/>
        <v>#DIV/0!</v>
      </c>
      <c r="R36" s="85" t="e">
        <f t="shared" si="4"/>
        <v>#DIV/0!</v>
      </c>
      <c r="S36" s="85" t="e">
        <f>SUM(G36:R36)</f>
        <v>#DIV/0!</v>
      </c>
    </row>
  </sheetData>
  <sheetProtection password="8C0D" sheet="1" objects="1" scenarios="1"/>
  <autoFilter ref="A1:A51"/>
  <mergeCells count="9">
    <mergeCell ref="L2:M2"/>
    <mergeCell ref="V2:W2"/>
    <mergeCell ref="X2:Y2"/>
    <mergeCell ref="G3:H3"/>
    <mergeCell ref="I3:J3"/>
    <mergeCell ref="L4:M4"/>
    <mergeCell ref="L7:M7"/>
    <mergeCell ref="N7:O7"/>
    <mergeCell ref="F9:J11"/>
  </mergeCells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1" fitToWidth="1" fitToHeight="1" orientation="landscape" usePrinterDefaults="1" r:id="rId1"/>
  <colBreaks count="1" manualBreakCount="1">
    <brk id="20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6"/>
  <sheetViews>
    <sheetView workbookViewId="0">
      <selection activeCell="C4" sqref="C4"/>
    </sheetView>
  </sheetViews>
  <sheetFormatPr defaultColWidth="14.875" defaultRowHeight="15.75"/>
  <cols>
    <col min="1" max="1" width="14.875" style="128"/>
    <col min="2" max="2" width="19.25" customWidth="1"/>
    <col min="3" max="3" width="21.875" style="128" customWidth="1"/>
    <col min="4" max="16384" width="14.875" style="128"/>
  </cols>
  <sheetData>
    <row r="2" spans="1:3">
      <c r="A2" s="128" t="s">
        <v>0</v>
      </c>
      <c r="B2" s="128" t="s">
        <v>95</v>
      </c>
      <c r="C2" s="128" t="s">
        <v>96</v>
      </c>
    </row>
    <row r="3" spans="1:3">
      <c r="A3" s="128" t="s">
        <v>5</v>
      </c>
      <c r="B3" s="128" t="s">
        <v>87</v>
      </c>
      <c r="C3" s="128" t="s">
        <v>105</v>
      </c>
    </row>
    <row r="4" spans="1:3">
      <c r="A4" s="128" t="s">
        <v>13</v>
      </c>
      <c r="B4" s="128" t="s">
        <v>58</v>
      </c>
      <c r="C4" s="128" t="s">
        <v>106</v>
      </c>
    </row>
    <row r="5" spans="1:3">
      <c r="B5" s="128" t="s">
        <v>88</v>
      </c>
    </row>
    <row r="6" spans="1:3">
      <c r="B6" s="128" t="s">
        <v>89</v>
      </c>
    </row>
  </sheetData>
  <sheetProtection password="8C0D" sheet="1" objects="1" scenarios="1"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</vt:lpstr>
      <vt:lpstr>詳細試算</vt:lpstr>
      <vt:lpstr>テーブル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井上 翔海</cp:lastModifiedBy>
  <cp:lastPrinted>2023-07-05T04:27:18Z</cp:lastPrinted>
  <dcterms:created xsi:type="dcterms:W3CDTF">2025-05-19T03:12:26Z</dcterms:created>
  <dcterms:modified xsi:type="dcterms:W3CDTF">2025-05-28T07:10:49Z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2025-05-28T07:10:49Z</vt:filetime>
  </property>
</Properties>
</file>