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計算シート" sheetId="1" r:id="rId1"/>
    <sheet name="詳細試算" sheetId="4" state="hidden" r:id="rId2"/>
    <sheet name="テーブル" sheetId="2" state="hidden" r:id="rId3"/>
  </sheets>
  <definedNames>
    <definedName name="__IntlFixupTable" hidden="1">#REF!</definedName>
    <definedName name="__IntlFixupTable" localSheetId="1" hidden="1">#REF!</definedName>
    <definedName name="data83">#REF!</definedName>
    <definedName name="data83" localSheetId="1">#REF!</definedName>
    <definedName name="data46">#REF!</definedName>
    <definedName name="data46" localSheetId="1">#REF!</definedName>
    <definedName name="data45">#REF!</definedName>
    <definedName name="data45" localSheetId="1">#REF!</definedName>
    <definedName name="data18">#REF!</definedName>
    <definedName name="data18" localSheetId="1">#REF!</definedName>
    <definedName name="_Key1" hidden="1">#REF!</definedName>
    <definedName name="_Key1" localSheetId="1" hidden="1">#REF!</definedName>
    <definedName name="_Sort" hidden="1">#REF!</definedName>
    <definedName name="_Sort" localSheetId="1" hidden="1">#REF!</definedName>
    <definedName name="data63">#REF!</definedName>
    <definedName name="data63" localSheetId="1">#REF!</definedName>
    <definedName name="data22">#REF!</definedName>
    <definedName name="data22" localSheetId="1">#REF!</definedName>
    <definedName name="celltips_area">#REF!</definedName>
    <definedName name="celltips_area" localSheetId="1">#REF!</definedName>
    <definedName name="data55">#REF!</definedName>
    <definedName name="data55" localSheetId="1">#REF!</definedName>
    <definedName name="button_area_1">#REF!</definedName>
    <definedName name="button_area_1" localSheetId="1">#REF!</definedName>
    <definedName name="CCT">#REF!</definedName>
    <definedName name="CCT" localSheetId="1">#REF!</definedName>
    <definedName name="data100">#REF!</definedName>
    <definedName name="data100" localSheetId="1">#REF!</definedName>
    <definedName name="data1">#REF!</definedName>
    <definedName name="data1" localSheetId="1">#REF!</definedName>
    <definedName name="data10">#REF!</definedName>
    <definedName name="data10" localSheetId="1">#REF!</definedName>
    <definedName name="data101">#REF!</definedName>
    <definedName name="data101" localSheetId="1">#REF!</definedName>
    <definedName name="data11">#REF!</definedName>
    <definedName name="data11" localSheetId="1">#REF!</definedName>
    <definedName name="data13">#REF!</definedName>
    <definedName name="data13" localSheetId="1">#REF!</definedName>
    <definedName name="data49">#REF!</definedName>
    <definedName name="data49" localSheetId="1">#REF!</definedName>
    <definedName name="data14">#REF!</definedName>
    <definedName name="data14" localSheetId="1">#REF!</definedName>
    <definedName name="data48">#REF!</definedName>
    <definedName name="data48" localSheetId="1">#REF!</definedName>
    <definedName name="data15">#REF!</definedName>
    <definedName name="data15" localSheetId="1">#REF!</definedName>
    <definedName name="data16">#REF!</definedName>
    <definedName name="data16" localSheetId="1">#REF!</definedName>
    <definedName name="data17">#REF!</definedName>
    <definedName name="data17" localSheetId="1">#REF!</definedName>
    <definedName name="data44">#REF!</definedName>
    <definedName name="data44" localSheetId="1">#REF!</definedName>
    <definedName name="data19">#REF!</definedName>
    <definedName name="data19" localSheetId="1">#REF!</definedName>
    <definedName name="data28">#REF!</definedName>
    <definedName name="data28" localSheetId="1">#REF!</definedName>
    <definedName name="data75">#REF!</definedName>
    <definedName name="data75" localSheetId="1">#REF!</definedName>
    <definedName name="data2">#REF!</definedName>
    <definedName name="data2" localSheetId="1">#REF!</definedName>
    <definedName name="data20">#REF!</definedName>
    <definedName name="data20" localSheetId="1">#REF!</definedName>
    <definedName name="data21">#REF!</definedName>
    <definedName name="data21" localSheetId="1">#REF!</definedName>
    <definedName name="data23">#REF!</definedName>
    <definedName name="data23" localSheetId="1">#REF!</definedName>
    <definedName name="data24">#REF!</definedName>
    <definedName name="data24" localSheetId="1">#REF!</definedName>
    <definedName name="data79">#REF!</definedName>
    <definedName name="data79" localSheetId="1">#REF!</definedName>
    <definedName name="data25">#REF!</definedName>
    <definedName name="data25" localSheetId="1">#REF!</definedName>
    <definedName name="data78">#REF!</definedName>
    <definedName name="data78" localSheetId="1">#REF!</definedName>
    <definedName name="data26">#REF!</definedName>
    <definedName name="data26" localSheetId="1">#REF!</definedName>
    <definedName name="data27">#REF!</definedName>
    <definedName name="data27" localSheetId="1">#REF!</definedName>
    <definedName name="data30">#REF!</definedName>
    <definedName name="data30" localSheetId="1">#REF!</definedName>
    <definedName name="data31">#REF!</definedName>
    <definedName name="data31" localSheetId="1">#REF!</definedName>
    <definedName name="data32">#REF!</definedName>
    <definedName name="data32" localSheetId="1">#REF!</definedName>
    <definedName name="data33">#REF!</definedName>
    <definedName name="data33" localSheetId="1">#REF!</definedName>
    <definedName name="data34">#REF!</definedName>
    <definedName name="data34" localSheetId="1">#REF!</definedName>
    <definedName name="data35">#REF!</definedName>
    <definedName name="data35" localSheetId="1">#REF!</definedName>
    <definedName name="data36">#REF!</definedName>
    <definedName name="data36" localSheetId="1">#REF!</definedName>
    <definedName name="data37">#REF!</definedName>
    <definedName name="data37" localSheetId="1">#REF!</definedName>
    <definedName name="data38">#REF!</definedName>
    <definedName name="data38" localSheetId="1">#REF!</definedName>
    <definedName name="data39">#REF!</definedName>
    <definedName name="data39" localSheetId="1">#REF!</definedName>
    <definedName name="data4">#REF!</definedName>
    <definedName name="data4" localSheetId="1">#REF!</definedName>
    <definedName name="data40">#REF!</definedName>
    <definedName name="data40" localSheetId="1">#REF!</definedName>
    <definedName name="data41">#REF!</definedName>
    <definedName name="data41" localSheetId="1">#REF!</definedName>
    <definedName name="data42">#REF!</definedName>
    <definedName name="data42" localSheetId="1">#REF!</definedName>
    <definedName name="data43">#REF!</definedName>
    <definedName name="data43" localSheetId="1">#REF!</definedName>
    <definedName name="data47">#REF!</definedName>
    <definedName name="data47" localSheetId="1">#REF!</definedName>
    <definedName name="data5">#REF!</definedName>
    <definedName name="data5" localSheetId="1">#REF!</definedName>
    <definedName name="data50">#REF!</definedName>
    <definedName name="data50" localSheetId="1">#REF!</definedName>
    <definedName name="data51">#REF!</definedName>
    <definedName name="data51" localSheetId="1">#REF!</definedName>
    <definedName name="data52">#REF!</definedName>
    <definedName name="data52" localSheetId="1">#REF!</definedName>
    <definedName name="data53">#REF!</definedName>
    <definedName name="data53" localSheetId="1">#REF!</definedName>
    <definedName name="data54">#REF!</definedName>
    <definedName name="data54" localSheetId="1">#REF!</definedName>
    <definedName name="data56">#REF!</definedName>
    <definedName name="data56" localSheetId="1">#REF!</definedName>
    <definedName name="data57">#REF!</definedName>
    <definedName name="data57" localSheetId="1">#REF!</definedName>
    <definedName name="data58">#REF!</definedName>
    <definedName name="data58" localSheetId="1">#REF!</definedName>
    <definedName name="data59">#REF!</definedName>
    <definedName name="data59" localSheetId="1">#REF!</definedName>
    <definedName name="data6">#REF!</definedName>
    <definedName name="data6" localSheetId="1">#REF!</definedName>
    <definedName name="data60">#REF!</definedName>
    <definedName name="data60" localSheetId="1">#REF!</definedName>
    <definedName name="data61">#REF!</definedName>
    <definedName name="data61" localSheetId="1">#REF!</definedName>
    <definedName name="data62">#REF!</definedName>
    <definedName name="data62" localSheetId="1">#REF!</definedName>
    <definedName name="data64">#REF!</definedName>
    <definedName name="data64" localSheetId="1">#REF!</definedName>
    <definedName name="data65">#REF!</definedName>
    <definedName name="data65" localSheetId="1">#REF!</definedName>
    <definedName name="data66">#REF!</definedName>
    <definedName name="data66" localSheetId="1">#REF!</definedName>
    <definedName name="ｌｋｌｋ">詳細試算!__IntlFixupTable</definedName>
    <definedName name="ｌｋｌｋ" localSheetId="1">#N/A</definedName>
    <definedName name="data67">#REF!</definedName>
    <definedName name="data67" localSheetId="1">#REF!</definedName>
    <definedName name="data68">#REF!</definedName>
    <definedName name="data68" localSheetId="1">#REF!</definedName>
    <definedName name="data69">#REF!</definedName>
    <definedName name="data69" localSheetId="1">#REF!</definedName>
    <definedName name="data7">#REF!</definedName>
    <definedName name="data7" localSheetId="1">#REF!</definedName>
    <definedName name="data70">#REF!</definedName>
    <definedName name="data70" localSheetId="1">#REF!</definedName>
    <definedName name="data71">#REF!</definedName>
    <definedName name="data71" localSheetId="1">#REF!</definedName>
    <definedName name="data72">#REF!</definedName>
    <definedName name="data72" localSheetId="1">#REF!</definedName>
    <definedName name="data73">#REF!</definedName>
    <definedName name="data73" localSheetId="1">#REF!</definedName>
    <definedName name="data76">#REF!</definedName>
    <definedName name="data76" localSheetId="1">#REF!</definedName>
    <definedName name="data77">#REF!</definedName>
    <definedName name="data77" localSheetId="1">#REF!</definedName>
    <definedName name="data8">#REF!</definedName>
    <definedName name="data8" localSheetId="1">#REF!</definedName>
    <definedName name="data80">#REF!</definedName>
    <definedName name="data80" localSheetId="1">#REF!</definedName>
    <definedName name="data81">#REF!</definedName>
    <definedName name="data81" localSheetId="1">#REF!</definedName>
    <definedName name="data82">#REF!</definedName>
    <definedName name="data82" localSheetId="1">#REF!</definedName>
    <definedName name="data84">#REF!</definedName>
    <definedName name="data84" localSheetId="1">#REF!</definedName>
    <definedName name="data85">#REF!</definedName>
    <definedName name="data85" localSheetId="1">#REF!</definedName>
    <definedName name="data86">#REF!</definedName>
    <definedName name="data86" localSheetId="1">#REF!</definedName>
    <definedName name="data87">#REF!</definedName>
    <definedName name="data87" localSheetId="1">#REF!</definedName>
    <definedName name="data88">#REF!</definedName>
    <definedName name="data88" localSheetId="1">#REF!</definedName>
    <definedName name="data89">#REF!</definedName>
    <definedName name="data89" localSheetId="1">#REF!</definedName>
    <definedName name="data9">#REF!</definedName>
    <definedName name="data9" localSheetId="1">#REF!</definedName>
    <definedName name="data90">#REF!</definedName>
    <definedName name="data90" localSheetId="1">#REF!</definedName>
    <definedName name="data91">#REF!</definedName>
    <definedName name="data91" localSheetId="1">#REF!</definedName>
    <definedName name="data92">#REF!</definedName>
    <definedName name="data92" localSheetId="1">#REF!</definedName>
    <definedName name="data93">#REF!</definedName>
    <definedName name="data93" localSheetId="1">#REF!</definedName>
    <definedName name="data94">#REF!</definedName>
    <definedName name="data94" localSheetId="1">#REF!</definedName>
    <definedName name="data95">#REF!</definedName>
    <definedName name="data95" localSheetId="1">#REF!</definedName>
    <definedName name="data96">#REF!</definedName>
    <definedName name="data96" localSheetId="1">#REF!</definedName>
    <definedName name="data97">#REF!</definedName>
    <definedName name="data97" localSheetId="1">#REF!</definedName>
    <definedName name="data98">#REF!</definedName>
    <definedName name="data98" localSheetId="1">#REF!</definedName>
    <definedName name="data99">#REF!</definedName>
    <definedName name="data99" localSheetId="1">#REF!</definedName>
    <definedName name="display_area_2">#REF!</definedName>
    <definedName name="display_area_2" localSheetId="1">#REF!</definedName>
    <definedName name="data74" localSheetId="1">#REF!</definedName>
    <definedName name="GoData">詳細試算!data74</definedName>
    <definedName name="GoData" localSheetId="1">#N/A</definedName>
    <definedName name="GoIncomeChart">[0]!__IntlFixupTable</definedName>
    <definedName name="GoIncomeChart" localSheetId="1">#N/A</definedName>
    <definedName name="NO">#REF!</definedName>
    <definedName name="NO" localSheetId="1">#REF!</definedName>
    <definedName name="TABLE.K">#REF!</definedName>
    <definedName name="TABLE.K" localSheetId="1">#REF!</definedName>
    <definedName name="TABLE.R">#REF!</definedName>
    <definedName name="TABLE.R" localSheetId="1">#REF!</definedName>
    <definedName name="TABLE.S">#REF!</definedName>
    <definedName name="TABLE.S" localSheetId="1">#REF!</definedName>
    <definedName name="TABLE.V">#REF!</definedName>
    <definedName name="TABLE.V" localSheetId="1">#REF!</definedName>
    <definedName name="TOT">#REF!</definedName>
    <definedName name="TOT" localSheetId="1">#REF!</definedName>
    <definedName name="T登録簿">#REF!</definedName>
    <definedName name="T登録簿" localSheetId="1">#REF!</definedName>
    <definedName name="ﾀﾞｸﾄ一式">#REF!</definedName>
    <definedName name="ﾀﾞｸﾄ一式" localSheetId="1">#REF!</definedName>
    <definedName name="機器一式">#REF!</definedName>
    <definedName name="機器一式" localSheetId="1">#REF!</definedName>
    <definedName name="自動一式">#REF!</definedName>
    <definedName name="自動一式" localSheetId="1">#REF!</definedName>
    <definedName name="入力画面4">[0]!data83</definedName>
    <definedName name="入力画面4" localSheetId="1">#N/A</definedName>
    <definedName name="配管一式">#REF!</definedName>
    <definedName name="配管一式" localSheetId="1">#REF!</definedName>
    <definedName name="戻り２">詳細試算!data83</definedName>
    <definedName name="戻り２" localSheetId="1">#N/A</definedName>
    <definedName name="boxes">#REF!</definedName>
    <definedName name="boxes" localSheetId="1">#REF!</definedName>
    <definedName name="data12">#REF!</definedName>
    <definedName name="data12" localSheetId="1">#REF!</definedName>
    <definedName name="data3">#REF!</definedName>
    <definedName name="data3" localSheetId="1">#REF!</definedName>
    <definedName name="data29">#REF!</definedName>
    <definedName name="data29" localSheetId="1">#REF!</definedName>
    <definedName name="aaa">[0]!GoData</definedName>
    <definedName name="aaa" localSheetId="1">#N/A</definedName>
    <definedName name="GO">[0]!GoIncomeChart</definedName>
    <definedName name="GO" localSheetId="1">#N/A</definedName>
    <definedName name="GoAssetChart">[0]!ｌｋｌｋ</definedName>
    <definedName name="GoAssetChart" localSheetId="1">#N/A</definedName>
    <definedName name="GoBack">[0]!入力画面4</definedName>
    <definedName name="GoBack" localSheetId="1">#N/A</definedName>
    <definedName name="GoBalanceSheet">[0]!戻り２</definedName>
    <definedName name="GoBalanceSheet" localSheetId="1">#N/A</definedName>
    <definedName name="GoCashFlow">[0]!data12</definedName>
    <definedName name="GoCashFlow" localSheetId="1">#N/A</definedName>
    <definedName name="_xlnm._FilterDatabase" localSheetId="1" hidden="1">詳細試算!$A$1:$A$46</definedName>
    <definedName name="ｶﾞｽﾋｰﾎﾟﾝ諸元">#REF!</definedName>
    <definedName name="dflt2">#REF!</definedName>
    <definedName name="daiu" hidden="1">{#N/A,#N/A,FALSE,"表形式"}</definedName>
    <definedName name="発電" hidden="1">{#N/A,#N/A,FALSE,"表形式"}</definedName>
    <definedName name="_Order1" hidden="1">255</definedName>
    <definedName name="増設後量" hidden="1">{#N/A,#N/A,FALSE,"表形式"}</definedName>
    <definedName name="購入分" hidden="1">{#N/A,#N/A,FALSE,"表形式"}</definedName>
    <definedName name="BAKA" hidden="1">{#N/A,#N/A,FALSE,"表形式"}</definedName>
    <definedName name="dflt4">#REF!</definedName>
    <definedName name="a" hidden="1">{#N/A,#N/A,FALSE,"表形式"}</definedName>
    <definedName name="最高負荷２">#REF!</definedName>
    <definedName name="data74">#REF!</definedName>
    <definedName name="提案書２" hidden="1">{#N/A,#N/A,FALSE,"表形式"}</definedName>
    <definedName name="あほ" hidden="1">{#N/A,#N/A,FALSE,"表形式"}</definedName>
    <definedName name="__IntlFixup" hidden="1">TRUE</definedName>
    <definedName name="AHO" hidden="1">{#N/A,#N/A,FALSE,"表形式"}</definedName>
    <definedName name="b" hidden="1">{#N/A,#N/A,FALSE,"表形式"}</definedName>
    <definedName name="CC">#REF!</definedName>
    <definedName name="dai" hidden="1">{#N/A,#N/A,FALSE,"表形式"}</definedName>
    <definedName name="dausi" hidden="1">{#N/A,#N/A,FALSE,"表形式"}</definedName>
    <definedName name="おｋ" hidden="1">{#N/A,#N/A,FALSE,"表形式"}</definedName>
    <definedName name="dflt3">#REF!</definedName>
    <definedName name="dflt5">#REF!</definedName>
    <definedName name="dflt6">#REF!</definedName>
    <definedName name="dflt7">#REF!</definedName>
    <definedName name="hotel" hidden="1">{#N/A,#N/A,FALSE,"表形式"}</definedName>
    <definedName name="hotel増設後発電" hidden="1">{#N/A,#N/A,FALSE,"表形式"}</definedName>
    <definedName name="thload" hidden="1">{#N/A,#N/A,FALSE,"表形式"}</definedName>
    <definedName name="why" hidden="1">{#N/A,#N/A,FALSE,"表形式"}</definedName>
    <definedName name="wrn.デマンド帳票." hidden="1">{#N/A,#N/A,FALSE,"表形式"}</definedName>
    <definedName name="ｴｺｱｲｽ諸元">#REF!</definedName>
    <definedName name="サイクル">#REF!</definedName>
    <definedName name="ﾋﾞﾙﾏﾙﾁ諸元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合計" hidden="1">{#N/A,#N/A,FALSE,"表形式"}</definedName>
    <definedName name="最高負荷">#REF!</definedName>
    <definedName name="実績分析" hidden="1">{#N/A,#N/A,FALSE,"表形式"}</definedName>
    <definedName name="面積">#REF!</definedName>
    <definedName name="西村" hidden="1">{#N/A,#N/A,FALSE,"表形式"}</definedName>
    <definedName name="全量購入分析" hidden="1">{#N/A,#N/A,FALSE,"表形式"}</definedName>
    <definedName name="蓄熱配管">#REF!</definedName>
    <definedName name="保守費用">#REF!</definedName>
    <definedName name="冷媒Ｐ">#REF!</definedName>
    <definedName name="冷媒Ｐ２">#REF!</definedName>
    <definedName name="_xlnm.Print_Area" localSheetId="0">計算シート!$B$1:$H$25</definedName>
    <definedName name="_xlnm.Print_Area" localSheetId="1">詳細試算!$C$1:$Z$25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<sst xmlns="http://schemas.openxmlformats.org/spreadsheetml/2006/main" xmlns:r="http://schemas.openxmlformats.org/officeDocument/2006/relationships" count="103" uniqueCount="103">
  <si>
    <t>更新後</t>
    <rPh sb="0" eb="3">
      <t>コウシンゴ</t>
    </rPh>
    <phoneticPr fontId="2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</si>
  <si>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2"/>
  </si>
  <si>
    <t>ご家庭の人数</t>
    <rPh sb="1" eb="3">
      <t>カテイ</t>
    </rPh>
    <rPh sb="4" eb="6">
      <t>ニンズウ</t>
    </rPh>
    <phoneticPr fontId="2"/>
  </si>
  <si>
    <t>3月</t>
  </si>
  <si>
    <t>c</t>
  </si>
  <si>
    <t>8月</t>
  </si>
  <si>
    <t>CO2排出換算係数</t>
    <rPh sb="3" eb="5">
      <t>ハイシュツ</t>
    </rPh>
    <rPh sb="5" eb="7">
      <t>カンザン</t>
    </rPh>
    <rPh sb="7" eb="9">
      <t>ケイスウ</t>
    </rPh>
    <phoneticPr fontId="18"/>
  </si>
  <si>
    <t>プロパンガス</t>
  </si>
  <si>
    <t>2～3人</t>
    <rPh sb="3" eb="4">
      <t>ニン</t>
    </rPh>
    <phoneticPr fontId="2"/>
  </si>
  <si>
    <t>灯油</t>
    <rPh sb="0" eb="2">
      <t>トウユ</t>
    </rPh>
    <phoneticPr fontId="18"/>
  </si>
  <si>
    <t>4月</t>
    <rPh sb="1" eb="2">
      <t>ガツ</t>
    </rPh>
    <phoneticPr fontId="18"/>
  </si>
  <si>
    <t>■ エネルギー使用想定</t>
    <rPh sb="7" eb="9">
      <t>シヨウ</t>
    </rPh>
    <rPh sb="9" eb="11">
      <t>ソウテイ</t>
    </rPh>
    <phoneticPr fontId="18"/>
  </si>
  <si>
    <t>4～5人</t>
    <rPh sb="3" eb="4">
      <t>ニン</t>
    </rPh>
    <phoneticPr fontId="2"/>
  </si>
  <si>
    <t>各種換算係数</t>
    <rPh sb="0" eb="2">
      <t>カクシュ</t>
    </rPh>
    <rPh sb="2" eb="4">
      <t>カンザン</t>
    </rPh>
    <rPh sb="4" eb="6">
      <t>ケイスウ</t>
    </rPh>
    <phoneticPr fontId="18"/>
  </si>
  <si>
    <t>機器効率</t>
    <rPh sb="0" eb="2">
      <t>キキ</t>
    </rPh>
    <rPh sb="2" eb="4">
      <t>コウリツ</t>
    </rPh>
    <phoneticPr fontId="2"/>
  </si>
  <si>
    <t>f</t>
  </si>
  <si>
    <t>MJ/Ⅼ</t>
  </si>
  <si>
    <t>採用値</t>
    <rPh sb="0" eb="2">
      <t>サイヨウ</t>
    </rPh>
    <rPh sb="2" eb="3">
      <t>チ</t>
    </rPh>
    <phoneticPr fontId="2"/>
  </si>
  <si>
    <t>kg-CO2/L</t>
  </si>
  <si>
    <t>冬期</t>
    <rPh sb="0" eb="2">
      <t>トウキ</t>
    </rPh>
    <phoneticPr fontId="18"/>
  </si>
  <si>
    <t>e</t>
  </si>
  <si>
    <t>中間期</t>
    <rPh sb="0" eb="3">
      <t>チュウカンキ</t>
    </rPh>
    <phoneticPr fontId="18"/>
  </si>
  <si>
    <t>9月</t>
  </si>
  <si>
    <t>％</t>
  </si>
  <si>
    <t>MJ/日</t>
    <rPh sb="3" eb="4">
      <t>ニチ</t>
    </rPh>
    <phoneticPr fontId="18"/>
  </si>
  <si>
    <t>日</t>
    <rPh sb="0" eb="1">
      <t>ニチ</t>
    </rPh>
    <phoneticPr fontId="18"/>
  </si>
  <si>
    <t>12月</t>
  </si>
  <si>
    <t>電力</t>
    <rPh sb="0" eb="2">
      <t>デンリョク</t>
    </rPh>
    <phoneticPr fontId="18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</si>
  <si>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2"/>
  </si>
  <si>
    <t>単位</t>
    <rPh sb="0" eb="2">
      <t>タンイ</t>
    </rPh>
    <phoneticPr fontId="18"/>
  </si>
  <si>
    <t>MJ/kWh</t>
  </si>
  <si>
    <t>a</t>
  </si>
  <si>
    <t>kg-CO2/kWh</t>
  </si>
  <si>
    <t>夏期</t>
    <rPh sb="0" eb="2">
      <t>カキ</t>
    </rPh>
    <phoneticPr fontId="18"/>
  </si>
  <si>
    <t>■給湯負荷</t>
    <rPh sb="1" eb="5">
      <t>キュウトウフカ</t>
    </rPh>
    <phoneticPr fontId="18"/>
  </si>
  <si>
    <t>低位発熱量</t>
    <rPh sb="0" eb="2">
      <t>テイイ</t>
    </rPh>
    <rPh sb="2" eb="4">
      <t>ハツネツ</t>
    </rPh>
    <rPh sb="4" eb="5">
      <t>リョウ</t>
    </rPh>
    <phoneticPr fontId="18"/>
  </si>
  <si>
    <t>5月</t>
  </si>
  <si>
    <t>6月</t>
  </si>
  <si>
    <t>消費電力量</t>
    <rPh sb="0" eb="5">
      <t>ショウヒデンリョクリョウ</t>
    </rPh>
    <phoneticPr fontId="18"/>
  </si>
  <si>
    <t>7月</t>
  </si>
  <si>
    <t>b</t>
  </si>
  <si>
    <t>10月</t>
  </si>
  <si>
    <t>（１）更新前</t>
    <rPh sb="3" eb="6">
      <t>コウシンマエ</t>
    </rPh>
    <phoneticPr fontId="2"/>
  </si>
  <si>
    <t>CO2排出量（電力）</t>
    <rPh sb="7" eb="9">
      <t>デンリョク</t>
    </rPh>
    <phoneticPr fontId="18"/>
  </si>
  <si>
    <t>11月</t>
  </si>
  <si>
    <t>1月</t>
  </si>
  <si>
    <t>2月</t>
  </si>
  <si>
    <t>合計</t>
    <rPh sb="0" eb="2">
      <t>ゴウケイ</t>
    </rPh>
    <phoneticPr fontId="18"/>
  </si>
  <si>
    <t>①給湯機の種類</t>
    <rPh sb="1" eb="4">
      <t>キュウトウキ</t>
    </rPh>
    <rPh sb="5" eb="7">
      <t>シュルイ</t>
    </rPh>
    <phoneticPr fontId="2"/>
  </si>
  <si>
    <t>日数</t>
    <rPh sb="0" eb="2">
      <t>ニッスウ</t>
    </rPh>
    <phoneticPr fontId="18"/>
  </si>
  <si>
    <t>kg-CO2/㎥</t>
  </si>
  <si>
    <t>月間給湯負荷</t>
    <rPh sb="0" eb="2">
      <t>ゲッカン</t>
    </rPh>
    <rPh sb="2" eb="4">
      <t>キュウトウ</t>
    </rPh>
    <rPh sb="4" eb="6">
      <t>フカ</t>
    </rPh>
    <phoneticPr fontId="18"/>
  </si>
  <si>
    <t>給湯負荷*a</t>
    <rPh sb="0" eb="4">
      <t>キュウトウフカ</t>
    </rPh>
    <phoneticPr fontId="18"/>
  </si>
  <si>
    <t>e*CO2原単位</t>
    <rPh sb="5" eb="8">
      <t>ゲンタンイ</t>
    </rPh>
    <phoneticPr fontId="18"/>
  </si>
  <si>
    <t>MJ</t>
  </si>
  <si>
    <t>d</t>
  </si>
  <si>
    <t>②メーカー</t>
  </si>
  <si>
    <t>c*CO2原単位</t>
    <rPh sb="5" eb="8">
      <t>ゲンタンイ</t>
    </rPh>
    <phoneticPr fontId="18"/>
  </si>
  <si>
    <t>kg</t>
  </si>
  <si>
    <t>MJ/㎥</t>
  </si>
  <si>
    <t>給湯負荷　JIS9220</t>
    <rPh sb="0" eb="2">
      <t>キュウトウ</t>
    </rPh>
    <rPh sb="2" eb="4">
      <t>フカ</t>
    </rPh>
    <phoneticPr fontId="18"/>
  </si>
  <si>
    <t>灯油給湯器</t>
    <rPh sb="0" eb="2">
      <t>トウユ</t>
    </rPh>
    <rPh sb="2" eb="5">
      <t>キュウトウキ</t>
    </rPh>
    <phoneticPr fontId="2"/>
  </si>
  <si>
    <t>更新前</t>
    <rPh sb="0" eb="3">
      <t>コウシンマエ</t>
    </rPh>
    <phoneticPr fontId="2"/>
  </si>
  <si>
    <r>
      <t>CO</t>
    </r>
    <r>
      <rPr>
        <b/>
        <vertAlign val="subscript"/>
        <sz val="14"/>
        <color theme="1"/>
        <rFont val="Meiryo UI"/>
      </rPr>
      <t>2</t>
    </r>
    <r>
      <rPr>
        <b/>
        <sz val="14"/>
        <color theme="1"/>
        <rFont val="Meiryo UI"/>
      </rPr>
      <t>削減率</t>
    </r>
    <rPh sb="3" eb="5">
      <t>サクゲン</t>
    </rPh>
    <rPh sb="5" eb="6">
      <t>リツ</t>
    </rPh>
    <phoneticPr fontId="2"/>
  </si>
  <si>
    <t>（プルダウン）</t>
  </si>
  <si>
    <t>（入力）</t>
    <rPh sb="1" eb="3">
      <t>ニュウリョク</t>
    </rPh>
    <phoneticPr fontId="2"/>
  </si>
  <si>
    <t>③型式</t>
    <rPh sb="1" eb="3">
      <t>カタシキ</t>
    </rPh>
    <phoneticPr fontId="2"/>
  </si>
  <si>
    <t>④給湯機効率</t>
    <rPh sb="1" eb="4">
      <t>キュウトウキ</t>
    </rPh>
    <rPh sb="4" eb="6">
      <t>コウリツ</t>
    </rPh>
    <phoneticPr fontId="2"/>
  </si>
  <si>
    <t>（２）更新後</t>
    <rPh sb="3" eb="6">
      <t>コウシンゴ</t>
    </rPh>
    <phoneticPr fontId="2"/>
  </si>
  <si>
    <t>※1</t>
  </si>
  <si>
    <t>〈注意事項〉</t>
    <rPh sb="1" eb="3">
      <t>チュウイ</t>
    </rPh>
    <rPh sb="3" eb="5">
      <t>ジコウ</t>
    </rPh>
    <phoneticPr fontId="2"/>
  </si>
  <si>
    <t>年間燃料消費量</t>
    <rPh sb="0" eb="2">
      <t>ネンカン</t>
    </rPh>
    <rPh sb="2" eb="4">
      <t>ネンリョウ</t>
    </rPh>
    <rPh sb="4" eb="7">
      <t>ショウヒリョウ</t>
    </rPh>
    <phoneticPr fontId="2"/>
  </si>
  <si>
    <r>
      <t>年間CO</t>
    </r>
    <r>
      <rPr>
        <vertAlign val="subscript"/>
        <sz val="14"/>
        <color theme="1"/>
        <rFont val="Meiryo UI"/>
      </rPr>
      <t>2</t>
    </r>
    <r>
      <rPr>
        <sz val="14"/>
        <color theme="1"/>
        <rFont val="Meiryo UI"/>
      </rPr>
      <t>排出量</t>
    </r>
    <rPh sb="0" eb="2">
      <t>ネンカン</t>
    </rPh>
    <rPh sb="5" eb="8">
      <t>ハイシュツリョウ</t>
    </rPh>
    <phoneticPr fontId="2"/>
  </si>
  <si>
    <t>（自動）</t>
    <rPh sb="1" eb="3">
      <t>ジドウ</t>
    </rPh>
    <phoneticPr fontId="2"/>
  </si>
  <si>
    <t>（ﾌﾟﾙﾀﾞｳﾝ）</t>
  </si>
  <si>
    <t>燃料使用量</t>
    <rPh sb="0" eb="2">
      <t>ネンリョウ</t>
    </rPh>
    <rPh sb="2" eb="5">
      <t>シヨウリョウ</t>
    </rPh>
    <phoneticPr fontId="18"/>
  </si>
  <si>
    <t>b/機器効率/発熱量</t>
    <rPh sb="2" eb="6">
      <t>キキコウリツ</t>
    </rPh>
    <rPh sb="7" eb="10">
      <t>ハツネツリョウ</t>
    </rPh>
    <phoneticPr fontId="18"/>
  </si>
  <si>
    <t>b/機器効率/発熱量</t>
    <rPh sb="2" eb="4">
      <t>キキ</t>
    </rPh>
    <rPh sb="4" eb="6">
      <t>コウリツ</t>
    </rPh>
    <rPh sb="7" eb="10">
      <t>ハツネツリョウ</t>
    </rPh>
    <phoneticPr fontId="18"/>
  </si>
  <si>
    <t>エコキュート</t>
  </si>
  <si>
    <t>※1　カタログ等で確認し入力ください。（例）0.85</t>
    <rPh sb="7" eb="8">
      <t>ナド</t>
    </rPh>
    <rPh sb="20" eb="21">
      <t>レイ</t>
    </rPh>
    <phoneticPr fontId="2"/>
  </si>
  <si>
    <r>
      <t>家庭用給湯機　CO</t>
    </r>
    <r>
      <rPr>
        <b/>
        <vertAlign val="subscript"/>
        <sz val="16"/>
        <color theme="1"/>
        <rFont val="Meiryo UI"/>
      </rPr>
      <t>2</t>
    </r>
    <r>
      <rPr>
        <b/>
        <sz val="16"/>
        <color theme="1"/>
        <rFont val="Meiryo UI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2"/>
  </si>
  <si>
    <t>　　（例）3.00</t>
  </si>
  <si>
    <t>給湯</t>
    <rPh sb="0" eb="2">
      <t>キュウトウ</t>
    </rPh>
    <phoneticPr fontId="2"/>
  </si>
  <si>
    <t>中間期</t>
    <rPh sb="0" eb="3">
      <t>チュウカンキ</t>
    </rPh>
    <phoneticPr fontId="2"/>
  </si>
  <si>
    <t>夏期</t>
    <rPh sb="0" eb="2">
      <t>カキ</t>
    </rPh>
    <phoneticPr fontId="2"/>
  </si>
  <si>
    <t>冬期</t>
    <rPh sb="0" eb="2">
      <t>トウキ</t>
    </rPh>
    <phoneticPr fontId="2"/>
  </si>
  <si>
    <t>保温</t>
    <rPh sb="0" eb="2">
      <t>ホオン</t>
    </rPh>
    <phoneticPr fontId="2"/>
  </si>
  <si>
    <t>4～5人</t>
  </si>
  <si>
    <t>　　　不明の場合はメーカーへご確認ください。</t>
    <rPh sb="15" eb="17">
      <t>カクニン</t>
    </rPh>
    <phoneticPr fontId="2"/>
  </si>
  <si>
    <t>　　　エコキュートはカタログから「年間給湯保温効率」または「年間給湯効率」を入力ください。</t>
  </si>
  <si>
    <r>
      <t>CO</t>
    </r>
    <r>
      <rPr>
        <sz val="9"/>
        <color theme="1"/>
        <rFont val="Meiryo UI"/>
      </rPr>
      <t>2</t>
    </r>
    <r>
      <rPr>
        <sz val="14"/>
        <color theme="1"/>
        <rFont val="Meiryo UI"/>
      </rPr>
      <t>削減率</t>
    </r>
    <rPh sb="3" eb="5">
      <t>サクゲン</t>
    </rPh>
    <rPh sb="5" eb="6">
      <t>リツ</t>
    </rPh>
    <phoneticPr fontId="2"/>
  </si>
  <si>
    <t>電気温水器</t>
    <rPh sb="0" eb="2">
      <t>デンキ</t>
    </rPh>
    <rPh sb="2" eb="5">
      <t>オンスイキ</t>
    </rPh>
    <phoneticPr fontId="2"/>
  </si>
  <si>
    <t>プロパンガス給湯器</t>
    <rPh sb="6" eb="9">
      <t>キュウトウキ</t>
    </rPh>
    <phoneticPr fontId="2"/>
  </si>
  <si>
    <t>都市ガス給湯器</t>
    <rPh sb="0" eb="2">
      <t>トシ</t>
    </rPh>
    <rPh sb="4" eb="7">
      <t>キュウトウキ</t>
    </rPh>
    <phoneticPr fontId="2"/>
  </si>
  <si>
    <t>CO2排出量</t>
    <rPh sb="3" eb="5">
      <t>ハイシュツ</t>
    </rPh>
    <rPh sb="5" eb="6">
      <t>リョウ</t>
    </rPh>
    <phoneticPr fontId="18"/>
  </si>
  <si>
    <t>都市ガス</t>
    <rPh sb="0" eb="2">
      <t>トシ</t>
    </rPh>
    <phoneticPr fontId="2"/>
  </si>
  <si>
    <t>MJ/kg</t>
  </si>
  <si>
    <t>kg-CO2/kg</t>
  </si>
  <si>
    <t>更新前の給湯機の種類</t>
    <rPh sb="0" eb="3">
      <t>コウシンマエ</t>
    </rPh>
    <rPh sb="4" eb="7">
      <t>キュウトウキ</t>
    </rPh>
    <rPh sb="8" eb="10">
      <t>シュルイ</t>
    </rPh>
    <phoneticPr fontId="2"/>
  </si>
  <si>
    <t>更新後の給湯機の種類</t>
    <rPh sb="0" eb="2">
      <t>コウシン</t>
    </rPh>
    <rPh sb="2" eb="3">
      <t>ゴ</t>
    </rPh>
    <rPh sb="4" eb="7">
      <t>キュウトウキ</t>
    </rPh>
    <rPh sb="8" eb="10">
      <t>シュルイ</t>
    </rPh>
    <phoneticPr fontId="2"/>
  </si>
  <si>
    <t>エコフィール</t>
  </si>
  <si>
    <t>エコジョーズ（プロパンガス）</t>
  </si>
  <si>
    <t>エコジョーズ（都市ガス）</t>
    <rPh sb="7" eb="9">
      <t>トシ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</si>
</sst>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.0_ "/>
    <numFmt numFmtId="177" formatCode="0.00_ "/>
    <numFmt numFmtId="178" formatCode="0_ "/>
    <numFmt numFmtId="179" formatCode="#,##0_ ;[Red]\-#,##0\ "/>
    <numFmt numFmtId="180" formatCode="0.000_ "/>
    <numFmt numFmtId="181" formatCode="0.0000_ "/>
  </numFmts>
  <fonts count="19">
    <font>
      <sz val="11"/>
      <color theme="1"/>
      <name val="ＭＳ Ｐゴシック"/>
      <family val="3"/>
    </font>
    <font>
      <sz val="11"/>
      <color theme="1"/>
      <name val="游ゴシック"/>
      <family val="2"/>
      <scheme val="minor"/>
    </font>
    <font>
      <sz val="6"/>
      <color auto="1"/>
      <name val="ＭＳ Ｐゴシック"/>
      <family val="3"/>
    </font>
    <font>
      <sz val="12"/>
      <color theme="1"/>
      <name val="Meiryo UI"/>
      <family val="3"/>
    </font>
    <font>
      <b/>
      <sz val="16"/>
      <color theme="1"/>
      <name val="Meiryo UI"/>
      <family val="3"/>
    </font>
    <font>
      <sz val="14"/>
      <color theme="1"/>
      <name val="Meiryo UI"/>
      <family val="3"/>
    </font>
    <font>
      <b/>
      <sz val="14"/>
      <color theme="1"/>
      <name val="Meiryo UI"/>
      <family val="3"/>
    </font>
    <font>
      <b/>
      <sz val="14"/>
      <color rgb="FFFF0000"/>
      <name val="Meiryo UI"/>
      <family val="3"/>
    </font>
    <font>
      <sz val="11"/>
      <color theme="1"/>
      <name val="ＭＳ Ｐゴシック"/>
      <family val="3"/>
    </font>
    <font>
      <vertAlign val="superscript"/>
      <sz val="14"/>
      <color theme="1"/>
      <name val="Meiryo UI"/>
      <family val="3"/>
    </font>
    <font>
      <sz val="9"/>
      <color theme="1"/>
      <name val="Meiryo UI"/>
      <family val="3"/>
    </font>
    <font>
      <b/>
      <sz val="12"/>
      <color theme="1"/>
      <name val="Meiryo UI"/>
      <family val="3"/>
    </font>
    <font>
      <b/>
      <sz val="10"/>
      <color theme="1"/>
      <name val="Meiryo UI"/>
      <family val="3"/>
    </font>
    <font>
      <sz val="10"/>
      <color theme="1"/>
      <name val="Meiryo UI"/>
      <family val="3"/>
    </font>
    <font>
      <sz val="9"/>
      <color auto="1"/>
      <name val="Meiryo UI"/>
      <family val="3"/>
    </font>
    <font>
      <sz val="9"/>
      <color rgb="FFFF0000"/>
      <name val="Meiryo UI"/>
      <family val="3"/>
    </font>
    <font>
      <b/>
      <sz val="9"/>
      <color auto="1"/>
      <name val="Meiryo UI"/>
      <family val="3"/>
    </font>
    <font>
      <sz val="11"/>
      <color theme="1"/>
      <name val="Meiryo UI"/>
      <family val="3"/>
    </font>
    <font>
      <sz val="6"/>
      <color auto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0" fontId="6" fillId="0" borderId="4" xfId="3" applyNumberFormat="1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 shrinkToFit="1"/>
    </xf>
    <xf numFmtId="0" fontId="10" fillId="0" borderId="0" xfId="2" applyFont="1" applyAlignment="1">
      <alignment vertical="top"/>
    </xf>
    <xf numFmtId="0" fontId="10" fillId="0" borderId="1" xfId="2" applyFont="1" applyBorder="1">
      <alignment vertical="center"/>
    </xf>
    <xf numFmtId="0" fontId="10" fillId="0" borderId="1" xfId="2" applyFont="1" applyBorder="1" applyAlignment="1">
      <alignment horizontal="left" vertical="center" shrinkToFit="1"/>
    </xf>
    <xf numFmtId="0" fontId="10" fillId="0" borderId="0" xfId="2" applyFont="1" applyBorder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0" fontId="10" fillId="2" borderId="1" xfId="2" applyFont="1" applyFill="1" applyBorder="1" applyAlignment="1">
      <alignment horizontal="left" vertical="center" shrinkToFit="1"/>
    </xf>
    <xf numFmtId="0" fontId="10" fillId="0" borderId="6" xfId="2" applyFont="1" applyBorder="1" applyAlignment="1">
      <alignment horizontal="left" vertical="center"/>
    </xf>
    <xf numFmtId="0" fontId="10" fillId="0" borderId="6" xfId="2" applyFont="1" applyFill="1" applyBorder="1">
      <alignment vertical="center"/>
    </xf>
    <xf numFmtId="0" fontId="10" fillId="0" borderId="1" xfId="2" applyFont="1" applyBorder="1" applyAlignment="1">
      <alignment vertical="center" shrinkToFit="1"/>
    </xf>
    <xf numFmtId="0" fontId="10" fillId="0" borderId="0" xfId="2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10" fillId="2" borderId="1" xfId="2" applyFont="1" applyFill="1" applyBorder="1">
      <alignment vertical="center"/>
    </xf>
    <xf numFmtId="0" fontId="13" fillId="0" borderId="0" xfId="2" applyFont="1">
      <alignment vertical="center"/>
    </xf>
    <xf numFmtId="0" fontId="10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176" fontId="14" fillId="0" borderId="1" xfId="2" applyNumberFormat="1" applyFont="1" applyFill="1" applyBorder="1">
      <alignment vertical="center"/>
    </xf>
    <xf numFmtId="177" fontId="14" fillId="0" borderId="1" xfId="2" applyNumberFormat="1" applyFont="1" applyFill="1" applyBorder="1">
      <alignment vertical="center"/>
    </xf>
    <xf numFmtId="176" fontId="14" fillId="0" borderId="0" xfId="2" applyNumberFormat="1" applyFont="1" applyFill="1">
      <alignment vertical="center"/>
    </xf>
    <xf numFmtId="178" fontId="10" fillId="0" borderId="1" xfId="2" applyNumberFormat="1" applyFont="1" applyBorder="1">
      <alignment vertical="center"/>
    </xf>
    <xf numFmtId="179" fontId="10" fillId="0" borderId="1" xfId="1" applyNumberFormat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179" fontId="10" fillId="2" borderId="1" xfId="2" applyNumberFormat="1" applyFont="1" applyFill="1" applyBorder="1">
      <alignment vertical="center"/>
    </xf>
    <xf numFmtId="178" fontId="10" fillId="0" borderId="1" xfId="1" applyNumberFormat="1" applyFont="1" applyFill="1" applyBorder="1" applyAlignment="1">
      <alignment vertical="center"/>
    </xf>
    <xf numFmtId="178" fontId="14" fillId="2" borderId="1" xfId="2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vertical="center" shrinkToFit="1"/>
    </xf>
    <xf numFmtId="0" fontId="14" fillId="0" borderId="0" xfId="2" applyFont="1" applyFill="1" applyAlignment="1">
      <alignment vertical="center" shrinkToFit="1"/>
    </xf>
    <xf numFmtId="0" fontId="10" fillId="3" borderId="1" xfId="2" applyFont="1" applyFill="1" applyBorder="1" applyAlignment="1">
      <alignment horizontal="center" vertical="center" shrinkToFit="1"/>
    </xf>
    <xf numFmtId="180" fontId="10" fillId="0" borderId="1" xfId="2" applyNumberFormat="1" applyFont="1" applyFill="1" applyBorder="1">
      <alignment vertical="center"/>
    </xf>
    <xf numFmtId="180" fontId="10" fillId="0" borderId="0" xfId="2" applyNumberFormat="1" applyFont="1" applyFill="1">
      <alignment vertical="center"/>
    </xf>
    <xf numFmtId="177" fontId="10" fillId="0" borderId="0" xfId="2" applyNumberFormat="1" applyFont="1" applyFill="1">
      <alignment vertical="center"/>
    </xf>
    <xf numFmtId="0" fontId="10" fillId="0" borderId="0" xfId="2" applyFont="1" applyFill="1" applyBorder="1">
      <alignment vertical="center"/>
    </xf>
    <xf numFmtId="181" fontId="10" fillId="0" borderId="0" xfId="2" applyNumberFormat="1" applyFont="1" applyFill="1" applyBorder="1">
      <alignment vertical="center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14" fillId="0" borderId="0" xfId="2" applyFont="1" applyFill="1" applyBorder="1" applyAlignment="1">
      <alignment horizontal="center" vertical="center"/>
    </xf>
    <xf numFmtId="177" fontId="14" fillId="0" borderId="0" xfId="2" applyNumberFormat="1" applyFont="1" applyFill="1" applyBorder="1">
      <alignment vertical="center"/>
    </xf>
    <xf numFmtId="176" fontId="14" fillId="0" borderId="0" xfId="2" applyNumberFormat="1" applyFont="1" applyFill="1" applyBorder="1">
      <alignment vertical="center"/>
    </xf>
    <xf numFmtId="40" fontId="14" fillId="0" borderId="1" xfId="2" applyNumberFormat="1" applyFont="1" applyBorder="1" applyAlignment="1">
      <alignment vertical="center"/>
    </xf>
    <xf numFmtId="40" fontId="14" fillId="0" borderId="2" xfId="3" applyNumberFormat="1" applyFont="1" applyBorder="1">
      <alignment vertical="center"/>
    </xf>
    <xf numFmtId="40" fontId="14" fillId="0" borderId="0" xfId="3" applyNumberFormat="1" applyFont="1" applyBorder="1">
      <alignment vertical="center"/>
    </xf>
    <xf numFmtId="40" fontId="14" fillId="0" borderId="7" xfId="2" applyNumberFormat="1" applyFont="1" applyBorder="1" applyAlignment="1">
      <alignment horizontal="center" vertical="center"/>
    </xf>
    <xf numFmtId="40" fontId="15" fillId="0" borderId="7" xfId="2" applyNumberFormat="1" applyFont="1" applyBorder="1">
      <alignment vertical="center"/>
    </xf>
    <xf numFmtId="0" fontId="10" fillId="0" borderId="0" xfId="2" applyFont="1" applyFill="1" applyBorder="1" applyAlignment="1">
      <alignment horizontal="center" vertical="center" shrinkToFit="1"/>
    </xf>
    <xf numFmtId="177" fontId="10" fillId="0" borderId="0" xfId="2" applyNumberFormat="1" applyFont="1" applyFill="1" applyBorder="1">
      <alignment vertical="center"/>
    </xf>
    <xf numFmtId="180" fontId="10" fillId="0" borderId="0" xfId="2" applyNumberFormat="1" applyFont="1" applyFill="1" applyBorder="1">
      <alignment vertical="center"/>
    </xf>
    <xf numFmtId="0" fontId="14" fillId="3" borderId="1" xfId="2" applyFont="1" applyFill="1" applyBorder="1" applyAlignment="1">
      <alignment vertical="center" shrinkToFit="1"/>
    </xf>
    <xf numFmtId="0" fontId="10" fillId="0" borderId="0" xfId="2" applyFont="1" applyFill="1" applyBorder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horizontal="center" vertical="center" shrinkToFit="1"/>
    </xf>
    <xf numFmtId="0" fontId="10" fillId="0" borderId="8" xfId="2" applyFont="1" applyBorder="1" applyAlignment="1">
      <alignment horizontal="center" vertical="center"/>
    </xf>
    <xf numFmtId="178" fontId="10" fillId="0" borderId="8" xfId="1" applyNumberFormat="1" applyFont="1" applyBorder="1" applyAlignment="1">
      <alignment vertical="center"/>
    </xf>
    <xf numFmtId="179" fontId="10" fillId="0" borderId="8" xfId="1" applyNumberFormat="1" applyFont="1" applyFill="1" applyBorder="1">
      <alignment vertical="center"/>
    </xf>
    <xf numFmtId="178" fontId="14" fillId="2" borderId="8" xfId="2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178" fontId="10" fillId="0" borderId="9" xfId="1" applyNumberFormat="1" applyFont="1" applyBorder="1">
      <alignment vertical="center"/>
    </xf>
    <xf numFmtId="38" fontId="10" fillId="0" borderId="9" xfId="1" applyFont="1" applyFill="1" applyBorder="1">
      <alignment vertical="center"/>
    </xf>
    <xf numFmtId="38" fontId="10" fillId="0" borderId="0" xfId="1" applyFont="1" applyFill="1" applyBorder="1">
      <alignment vertical="center"/>
    </xf>
    <xf numFmtId="179" fontId="10" fillId="0" borderId="9" xfId="2" applyNumberFormat="1" applyFont="1" applyBorder="1">
      <alignment vertical="center"/>
    </xf>
    <xf numFmtId="179" fontId="10" fillId="2" borderId="9" xfId="2" applyNumberFormat="1" applyFont="1" applyFill="1" applyBorder="1">
      <alignment vertical="center"/>
    </xf>
    <xf numFmtId="0" fontId="17" fillId="0" borderId="0" xfId="0" applyFo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25"/>
  <sheetViews>
    <sheetView tabSelected="1" view="pageBreakPreview" zoomScale="93" zoomScaleSheetLayoutView="93" workbookViewId="0">
      <selection activeCell="E9" sqref="E9:F9"/>
    </sheetView>
  </sheetViews>
  <sheetFormatPr defaultColWidth="17.375" defaultRowHeight="29.25" customHeight="1"/>
  <cols>
    <col min="1" max="1" width="5.375" style="1" customWidth="1"/>
    <col min="2" max="2" width="24" style="1" customWidth="1"/>
    <col min="3" max="3" width="16.75" style="1" customWidth="1"/>
    <col min="4" max="4" width="11.75" style="1" customWidth="1"/>
    <col min="5" max="5" width="16.75" style="1" customWidth="1"/>
    <col min="6" max="6" width="11.75" style="1" customWidth="1"/>
    <col min="7" max="7" width="9.75" style="1" bestFit="1" customWidth="1"/>
    <col min="8" max="8" width="4.25" style="1" customWidth="1"/>
    <col min="9" max="16384" width="17.375" style="1"/>
  </cols>
  <sheetData>
    <row r="1" spans="2:7" ht="29.25" customHeight="1"/>
    <row r="2" spans="2:7" ht="29.25" customHeight="1">
      <c r="B2" s="2" t="s">
        <v>80</v>
      </c>
      <c r="C2" s="2"/>
      <c r="D2" s="2"/>
      <c r="E2" s="2"/>
      <c r="F2" s="2"/>
      <c r="G2" s="2"/>
    </row>
    <row r="4" spans="2:7" ht="29.25" customHeight="1">
      <c r="B4" s="3" t="s">
        <v>1</v>
      </c>
      <c r="C4" s="3"/>
      <c r="D4" s="3"/>
      <c r="E4" s="3"/>
      <c r="F4" s="3"/>
    </row>
    <row r="5" spans="2:7" ht="29.25" customHeight="1">
      <c r="B5" s="4" t="s">
        <v>2</v>
      </c>
      <c r="C5" s="4" t="s">
        <v>8</v>
      </c>
      <c r="D5" s="11" t="s">
        <v>64</v>
      </c>
      <c r="E5" s="19"/>
      <c r="F5" s="19"/>
    </row>
    <row r="6" spans="2:7" ht="29.25" customHeight="1">
      <c r="B6" s="5"/>
      <c r="C6" s="5"/>
      <c r="D6" s="19"/>
      <c r="E6" s="19"/>
      <c r="F6" s="19"/>
    </row>
    <row r="7" spans="2:7" ht="29.25" customHeight="1">
      <c r="B7" s="6" t="s">
        <v>28</v>
      </c>
      <c r="C7" s="14"/>
      <c r="D7" s="19"/>
      <c r="E7" s="19"/>
      <c r="F7" s="19"/>
    </row>
    <row r="8" spans="2:7" ht="29.25" customHeight="1">
      <c r="B8" s="7"/>
      <c r="C8" s="15" t="s">
        <v>62</v>
      </c>
      <c r="D8" s="22"/>
      <c r="E8" s="15" t="s">
        <v>0</v>
      </c>
      <c r="F8" s="22"/>
    </row>
    <row r="9" spans="2:7" ht="29.25" customHeight="1">
      <c r="B9" s="8" t="s">
        <v>48</v>
      </c>
      <c r="C9" s="15" t="s">
        <v>91</v>
      </c>
      <c r="D9" s="22"/>
      <c r="E9" s="15" t="s">
        <v>78</v>
      </c>
      <c r="F9" s="22"/>
      <c r="G9" s="1" t="s">
        <v>74</v>
      </c>
    </row>
    <row r="10" spans="2:7" ht="29.25" customHeight="1">
      <c r="B10" s="8" t="s">
        <v>56</v>
      </c>
      <c r="C10" s="16"/>
      <c r="D10" s="23"/>
      <c r="E10" s="16"/>
      <c r="F10" s="23"/>
      <c r="G10" s="1" t="s">
        <v>65</v>
      </c>
    </row>
    <row r="11" spans="2:7" ht="29.25" customHeight="1">
      <c r="B11" s="8" t="s">
        <v>66</v>
      </c>
      <c r="C11" s="16"/>
      <c r="D11" s="23"/>
      <c r="E11" s="16"/>
      <c r="F11" s="23"/>
      <c r="G11" s="1" t="s">
        <v>65</v>
      </c>
    </row>
    <row r="12" spans="2:7" ht="29.25" customHeight="1">
      <c r="B12" s="8" t="s">
        <v>67</v>
      </c>
      <c r="C12" s="17">
        <v>0.9</v>
      </c>
      <c r="D12" s="24" t="s">
        <v>69</v>
      </c>
      <c r="E12" s="26">
        <v>2.9</v>
      </c>
      <c r="F12" s="24" t="s">
        <v>69</v>
      </c>
      <c r="G12" s="1" t="s">
        <v>65</v>
      </c>
    </row>
    <row r="13" spans="2:7" ht="18.75" customHeight="1">
      <c r="B13" s="9"/>
      <c r="C13" s="18"/>
      <c r="D13" s="18"/>
      <c r="E13" s="18"/>
      <c r="F13" s="18"/>
    </row>
    <row r="14" spans="2:7" ht="18.75" customHeight="1">
      <c r="B14" s="9" t="s">
        <v>70</v>
      </c>
      <c r="C14" s="18"/>
      <c r="D14" s="18"/>
      <c r="E14" s="18"/>
      <c r="F14" s="18"/>
    </row>
    <row r="15" spans="2:7" ht="18.75" customHeight="1">
      <c r="B15" s="9" t="s">
        <v>79</v>
      </c>
      <c r="C15" s="18"/>
      <c r="D15" s="18"/>
      <c r="E15" s="18"/>
      <c r="F15" s="18"/>
    </row>
    <row r="16" spans="2:7" ht="18.75" customHeight="1">
      <c r="B16" s="9" t="s">
        <v>88</v>
      </c>
      <c r="C16" s="18"/>
      <c r="D16" s="18"/>
      <c r="E16" s="18"/>
      <c r="F16" s="18"/>
    </row>
    <row r="17" spans="2:7" ht="18.75" customHeight="1">
      <c r="B17" s="9" t="s">
        <v>89</v>
      </c>
      <c r="C17" s="18"/>
      <c r="D17" s="18"/>
      <c r="E17" s="18"/>
      <c r="F17" s="18"/>
    </row>
    <row r="18" spans="2:7" ht="18.75" customHeight="1">
      <c r="B18" s="9" t="s">
        <v>81</v>
      </c>
      <c r="C18" s="18"/>
      <c r="D18" s="18"/>
      <c r="E18" s="18"/>
      <c r="F18" s="18"/>
    </row>
    <row r="19" spans="2:7" ht="22.5" customHeight="1">
      <c r="B19" s="10"/>
      <c r="C19" s="10"/>
      <c r="D19" s="10"/>
      <c r="E19" s="10"/>
      <c r="F19" s="10"/>
    </row>
    <row r="20" spans="2:7" ht="29.25" customHeight="1">
      <c r="B20" s="11" t="s">
        <v>90</v>
      </c>
      <c r="C20" s="19"/>
      <c r="D20" s="19"/>
      <c r="E20" s="19"/>
      <c r="F20" s="19"/>
    </row>
    <row r="21" spans="2:7" ht="29.25" customHeight="1">
      <c r="B21" s="4"/>
      <c r="C21" s="15" t="s">
        <v>62</v>
      </c>
      <c r="D21" s="22"/>
      <c r="E21" s="15" t="s">
        <v>0</v>
      </c>
      <c r="F21" s="22"/>
    </row>
    <row r="22" spans="2:7" ht="29.25" customHeight="1">
      <c r="B22" s="4" t="s">
        <v>71</v>
      </c>
      <c r="C22" s="20">
        <f>詳細試算!S18</f>
        <v>3171</v>
      </c>
      <c r="D22" s="22" t="str">
        <f>詳細試算!F18</f>
        <v>kWh</v>
      </c>
      <c r="E22" s="20">
        <f>詳細試算!S24</f>
        <v>983</v>
      </c>
      <c r="F22" s="22" t="str">
        <f>詳細試算!F24</f>
        <v>kWh</v>
      </c>
      <c r="G22" s="1" t="s">
        <v>73</v>
      </c>
    </row>
    <row r="23" spans="2:7" ht="29.25" customHeight="1">
      <c r="B23" s="4" t="s">
        <v>72</v>
      </c>
      <c r="C23" s="20">
        <f>詳細試算!S19</f>
        <v>1693</v>
      </c>
      <c r="D23" s="22" t="s">
        <v>58</v>
      </c>
      <c r="E23" s="20">
        <f>詳細試算!S25</f>
        <v>523</v>
      </c>
      <c r="F23" s="22" t="s">
        <v>58</v>
      </c>
      <c r="G23" s="1" t="s">
        <v>73</v>
      </c>
    </row>
    <row r="24" spans="2:7" ht="29.25" customHeight="1">
      <c r="B24" s="12" t="s">
        <v>63</v>
      </c>
      <c r="C24" s="21"/>
      <c r="D24" s="25"/>
      <c r="E24" s="27">
        <f>(1-E23/C23)*100</f>
        <v>69.10809214412285</v>
      </c>
      <c r="F24" s="25" t="s">
        <v>23</v>
      </c>
      <c r="G24" s="1" t="s">
        <v>73</v>
      </c>
    </row>
    <row r="25" spans="2:7" ht="29.25" customHeight="1">
      <c r="B25" s="13" t="str">
        <f>IF(E24&gt;=30,"補助事業の要件を満たしています","補助事業の要件を満たしていません")</f>
        <v>補助事業の要件を満たしています</v>
      </c>
      <c r="C25" s="13"/>
      <c r="D25" s="13"/>
      <c r="E25" s="13"/>
      <c r="F25" s="13"/>
    </row>
  </sheetData>
  <sheetProtection password="8C0D" sheet="1" objects="1" scenarios="1"/>
  <protectedRanges>
    <protectedRange sqref="C5 C9 E9 E10 C10 C11 E11 C12 E12" name="範囲1"/>
  </protectedRanges>
  <mergeCells count="13">
    <mergeCell ref="B2:G2"/>
    <mergeCell ref="C8:D8"/>
    <mergeCell ref="E8:F8"/>
    <mergeCell ref="C9:D9"/>
    <mergeCell ref="E9:F9"/>
    <mergeCell ref="C10:D10"/>
    <mergeCell ref="E10:F10"/>
    <mergeCell ref="C11:D11"/>
    <mergeCell ref="E11:F11"/>
    <mergeCell ref="C21:D21"/>
    <mergeCell ref="E21:F21"/>
    <mergeCell ref="C24:D24"/>
    <mergeCell ref="B25:F25"/>
  </mergeCells>
  <phoneticPr fontId="2"/>
  <pageMargins left="0.78740157480314965" right="0.78740157480314965" top="0.98425196850393704" bottom="0.98425196850393704" header="0.51181102362204722" footer="0.51181102362204722"/>
  <pageSetup paperSize="9" scale="77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テーブル!$A$3:$A$4</xm:f>
          </x14:formula1>
          <xm:sqref>C5</xm:sqref>
        </x14:dataValidation>
        <x14:dataValidation type="list" allowBlank="1" showDropDown="0" showInputMessage="1" showErrorMessage="1">
          <x14:formula1>
            <xm:f>テーブル!$B$3:$B$6</xm:f>
          </x14:formula1>
          <xm:sqref>C9:D9</xm:sqref>
        </x14:dataValidation>
        <x14:dataValidation type="list" allowBlank="1" showDropDown="0" showInputMessage="1" showErrorMessage="1">
          <x14:formula1>
            <xm:f>テーブル!$C$3:$C$6</xm:f>
          </x14:formula1>
          <xm:sqref>E9:F9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Y25"/>
  <sheetViews>
    <sheetView view="pageBreakPreview" topLeftCell="C1" zoomScale="120" zoomScaleNormal="110" zoomScaleSheetLayoutView="120" workbookViewId="0">
      <selection activeCell="G29" sqref="G29"/>
    </sheetView>
  </sheetViews>
  <sheetFormatPr defaultColWidth="8.875" defaultRowHeight="16.149999999999999" customHeight="1"/>
  <cols>
    <col min="1" max="2" width="8.875" style="28"/>
    <col min="3" max="3" width="4.25" style="29" customWidth="1"/>
    <col min="4" max="4" width="18.375" style="28" bestFit="1" customWidth="1"/>
    <col min="5" max="5" width="15.75" style="30" customWidth="1"/>
    <col min="6" max="6" width="8.375" style="28" customWidth="1"/>
    <col min="7" max="18" width="7.625" style="28" customWidth="1"/>
    <col min="19" max="19" width="8.875" style="28"/>
    <col min="20" max="20" width="17.125" style="28" customWidth="1"/>
    <col min="21" max="16384" width="8.875" style="28"/>
  </cols>
  <sheetData>
    <row r="1" spans="3:25" ht="15" customHeight="1">
      <c r="C1" s="31" t="s">
        <v>11</v>
      </c>
    </row>
    <row r="2" spans="3:25" ht="15" customHeight="1">
      <c r="D2" s="36"/>
      <c r="F2" s="49" t="s">
        <v>13</v>
      </c>
      <c r="G2" s="47"/>
      <c r="H2" s="47"/>
      <c r="I2" s="47"/>
      <c r="J2" s="47"/>
      <c r="K2" s="46"/>
      <c r="L2" s="40" t="s">
        <v>14</v>
      </c>
      <c r="M2" s="40"/>
      <c r="N2" s="47"/>
      <c r="O2" s="49" t="s">
        <v>60</v>
      </c>
      <c r="P2" s="47"/>
      <c r="Q2" s="49"/>
      <c r="S2" s="47"/>
      <c r="U2" s="38"/>
      <c r="V2" s="33" t="s">
        <v>8</v>
      </c>
      <c r="W2" s="33"/>
      <c r="X2" s="33" t="s">
        <v>87</v>
      </c>
      <c r="Y2" s="33"/>
    </row>
    <row r="3" spans="3:25" ht="15" customHeight="1">
      <c r="E3" s="43"/>
      <c r="F3" s="50"/>
      <c r="G3" s="51" t="s">
        <v>35</v>
      </c>
      <c r="H3" s="51"/>
      <c r="I3" s="63" t="s">
        <v>6</v>
      </c>
      <c r="J3" s="63"/>
      <c r="K3" s="67"/>
      <c r="L3" s="33" t="s">
        <v>62</v>
      </c>
      <c r="M3" s="75">
        <f>計算シート!C12</f>
        <v>0.9</v>
      </c>
      <c r="N3" s="78"/>
      <c r="O3" s="50"/>
      <c r="P3" s="51" t="s">
        <v>8</v>
      </c>
      <c r="Q3" s="51" t="s">
        <v>12</v>
      </c>
      <c r="R3" s="85" t="s">
        <v>17</v>
      </c>
      <c r="S3" s="85"/>
      <c r="U3" s="38"/>
      <c r="V3" s="33" t="s">
        <v>82</v>
      </c>
      <c r="W3" s="33" t="s">
        <v>86</v>
      </c>
      <c r="X3" s="33" t="s">
        <v>82</v>
      </c>
      <c r="Y3" s="33" t="s">
        <v>86</v>
      </c>
    </row>
    <row r="4" spans="3:25" ht="15" customHeight="1">
      <c r="E4" s="44"/>
      <c r="F4" s="38" t="s">
        <v>27</v>
      </c>
      <c r="G4" s="52">
        <v>3.6</v>
      </c>
      <c r="H4" s="61" t="s">
        <v>30</v>
      </c>
      <c r="I4" s="64">
        <v>0.53500000000000003</v>
      </c>
      <c r="J4" s="45" t="s">
        <v>32</v>
      </c>
      <c r="K4" s="68"/>
      <c r="L4" s="69" t="s">
        <v>0</v>
      </c>
      <c r="M4" s="75">
        <f>計算シート!E12</f>
        <v>2.9</v>
      </c>
      <c r="N4" s="79"/>
      <c r="O4" s="50" t="s">
        <v>21</v>
      </c>
      <c r="P4" s="83">
        <f>SUM(V4:W4)</f>
        <v>27.798999999999999</v>
      </c>
      <c r="Q4" s="83">
        <f>X4+Y4</f>
        <v>46.552999999999997</v>
      </c>
      <c r="R4" s="86">
        <f>IF(計算シート!C5=P3,P4,Q4)</f>
        <v>27.798999999999999</v>
      </c>
      <c r="S4" s="86" t="s">
        <v>24</v>
      </c>
      <c r="U4" s="38" t="s">
        <v>83</v>
      </c>
      <c r="V4" s="38">
        <v>26.515000000000001</v>
      </c>
      <c r="W4" s="38">
        <v>1.284</v>
      </c>
      <c r="X4" s="38">
        <v>43.472999999999999</v>
      </c>
      <c r="Y4" s="38">
        <v>3.08</v>
      </c>
    </row>
    <row r="5" spans="3:25" ht="15" customHeight="1">
      <c r="E5" s="44"/>
      <c r="F5" s="38" t="s">
        <v>9</v>
      </c>
      <c r="G5" s="53">
        <v>36.49</v>
      </c>
      <c r="H5" s="61" t="s">
        <v>16</v>
      </c>
      <c r="I5" s="64">
        <v>2.4900000000000002</v>
      </c>
      <c r="J5" s="45" t="s">
        <v>18</v>
      </c>
      <c r="K5" s="68"/>
      <c r="L5" s="70"/>
      <c r="M5" s="76"/>
      <c r="N5" s="44"/>
      <c r="O5" s="50" t="s">
        <v>33</v>
      </c>
      <c r="P5" s="83">
        <f>SUM(V5:W5)</f>
        <v>19.221</v>
      </c>
      <c r="Q5" s="83">
        <f>X5+Y5</f>
        <v>32.103000000000002</v>
      </c>
      <c r="R5" s="86">
        <f>IF(計算シート!C5=P3,P5,Q5)</f>
        <v>19.221</v>
      </c>
      <c r="S5" s="86" t="s">
        <v>24</v>
      </c>
      <c r="U5" s="38" t="s">
        <v>84</v>
      </c>
      <c r="V5" s="38">
        <v>18.445</v>
      </c>
      <c r="W5" s="38">
        <v>0.77600000000000002</v>
      </c>
      <c r="X5" s="38">
        <v>30.242000000000001</v>
      </c>
      <c r="Y5" s="38">
        <v>1.861</v>
      </c>
    </row>
    <row r="6" spans="3:25" ht="15" customHeight="1">
      <c r="E6" s="28"/>
      <c r="F6" s="38" t="s">
        <v>7</v>
      </c>
      <c r="G6" s="53">
        <v>50.08</v>
      </c>
      <c r="H6" s="61" t="s">
        <v>96</v>
      </c>
      <c r="I6" s="64">
        <v>2.99</v>
      </c>
      <c r="J6" s="45" t="s">
        <v>97</v>
      </c>
      <c r="K6" s="68"/>
      <c r="L6" s="71"/>
      <c r="M6" s="77"/>
      <c r="N6" s="44"/>
      <c r="O6" s="50" t="s">
        <v>19</v>
      </c>
      <c r="P6" s="83">
        <f>SUM(V6:W6)</f>
        <v>37.471000000000004</v>
      </c>
      <c r="Q6" s="83">
        <f>X6+Y6</f>
        <v>62.713999999999999</v>
      </c>
      <c r="R6" s="86">
        <f>IF(計算シート!C5=P3,P6,Q6)</f>
        <v>37.471000000000004</v>
      </c>
      <c r="S6" s="86" t="s">
        <v>24</v>
      </c>
      <c r="U6" s="38" t="s">
        <v>85</v>
      </c>
      <c r="V6" s="38">
        <v>35.737000000000002</v>
      </c>
      <c r="W6" s="38">
        <v>1.734</v>
      </c>
      <c r="X6" s="38">
        <v>58.594000000000001</v>
      </c>
      <c r="Y6" s="38">
        <v>4.12</v>
      </c>
    </row>
    <row r="7" spans="3:25" ht="15" customHeight="1">
      <c r="E7" s="28"/>
      <c r="F7" s="38" t="s">
        <v>95</v>
      </c>
      <c r="G7" s="52">
        <v>45</v>
      </c>
      <c r="H7" s="61" t="s">
        <v>59</v>
      </c>
      <c r="I7" s="64">
        <v>2.0499999999999998</v>
      </c>
      <c r="J7" s="45" t="s">
        <v>50</v>
      </c>
      <c r="K7" s="67"/>
      <c r="L7" s="72"/>
      <c r="M7" s="72"/>
      <c r="N7" s="80"/>
      <c r="O7" s="80"/>
      <c r="P7" s="62"/>
      <c r="Q7" s="62"/>
      <c r="R7" s="87"/>
      <c r="S7" s="87"/>
    </row>
    <row r="8" spans="3:25" ht="15" customHeight="1">
      <c r="E8" s="28"/>
      <c r="G8" s="54"/>
      <c r="H8" s="62"/>
      <c r="I8" s="65"/>
      <c r="J8" s="47"/>
      <c r="K8" s="67"/>
      <c r="L8" s="73"/>
      <c r="M8" s="71"/>
      <c r="N8" s="81"/>
      <c r="O8" s="46"/>
      <c r="P8" s="84"/>
      <c r="Q8" s="84"/>
      <c r="R8" s="87"/>
      <c r="S8" s="87"/>
    </row>
    <row r="9" spans="3:25" ht="15" customHeight="1">
      <c r="E9" s="28"/>
      <c r="G9" s="54"/>
      <c r="H9" s="62"/>
      <c r="I9" s="66"/>
      <c r="J9" s="47"/>
      <c r="K9" s="67"/>
      <c r="L9" s="73"/>
      <c r="M9" s="71"/>
      <c r="N9" s="81"/>
      <c r="O9" s="46"/>
      <c r="P9" s="84"/>
      <c r="Q9" s="84"/>
    </row>
    <row r="10" spans="3:25" ht="15" customHeight="1">
      <c r="C10" s="32" t="s">
        <v>34</v>
      </c>
      <c r="D10" s="37"/>
      <c r="K10" s="67"/>
      <c r="L10" s="74"/>
      <c r="M10" s="71"/>
      <c r="N10" s="82"/>
      <c r="O10" s="46"/>
    </row>
    <row r="11" spans="3:25" ht="15" customHeight="1">
      <c r="C11" s="33"/>
      <c r="D11" s="38"/>
      <c r="E11" s="38"/>
      <c r="F11" s="33" t="s">
        <v>29</v>
      </c>
      <c r="G11" s="33" t="s">
        <v>10</v>
      </c>
      <c r="H11" s="33" t="s">
        <v>36</v>
      </c>
      <c r="I11" s="33" t="s">
        <v>37</v>
      </c>
      <c r="J11" s="33" t="s">
        <v>39</v>
      </c>
      <c r="K11" s="33" t="s">
        <v>5</v>
      </c>
      <c r="L11" s="33" t="s">
        <v>22</v>
      </c>
      <c r="M11" s="33" t="s">
        <v>41</v>
      </c>
      <c r="N11" s="33" t="s">
        <v>44</v>
      </c>
      <c r="O11" s="33" t="s">
        <v>26</v>
      </c>
      <c r="P11" s="33" t="s">
        <v>45</v>
      </c>
      <c r="Q11" s="33" t="s">
        <v>46</v>
      </c>
      <c r="R11" s="88" t="s">
        <v>3</v>
      </c>
      <c r="S11" s="92" t="s">
        <v>47</v>
      </c>
    </row>
    <row r="12" spans="3:25" ht="15" customHeight="1">
      <c r="C12" s="33" t="s">
        <v>31</v>
      </c>
      <c r="D12" s="39" t="s">
        <v>49</v>
      </c>
      <c r="E12" s="45"/>
      <c r="F12" s="33" t="s">
        <v>25</v>
      </c>
      <c r="G12" s="55">
        <v>30</v>
      </c>
      <c r="H12" s="59">
        <v>31</v>
      </c>
      <c r="I12" s="59">
        <v>30</v>
      </c>
      <c r="J12" s="59">
        <v>31</v>
      </c>
      <c r="K12" s="59">
        <v>31</v>
      </c>
      <c r="L12" s="59">
        <v>30</v>
      </c>
      <c r="M12" s="59">
        <v>31</v>
      </c>
      <c r="N12" s="59">
        <v>30</v>
      </c>
      <c r="O12" s="59">
        <v>31</v>
      </c>
      <c r="P12" s="59">
        <v>31</v>
      </c>
      <c r="Q12" s="59">
        <v>28</v>
      </c>
      <c r="R12" s="89">
        <v>31</v>
      </c>
      <c r="S12" s="93">
        <f>SUM(G12:R12)</f>
        <v>365</v>
      </c>
    </row>
    <row r="13" spans="3:25" ht="15" customHeight="1">
      <c r="C13" s="33" t="s">
        <v>40</v>
      </c>
      <c r="D13" s="39" t="s">
        <v>51</v>
      </c>
      <c r="E13" s="45" t="s">
        <v>52</v>
      </c>
      <c r="F13" s="33" t="s">
        <v>54</v>
      </c>
      <c r="G13" s="56">
        <f>$R$4*G12</f>
        <v>833.97</v>
      </c>
      <c r="H13" s="56">
        <f>$R$4*H12</f>
        <v>861.76900000000001</v>
      </c>
      <c r="I13" s="56">
        <f>$R$5*I12</f>
        <v>576.63</v>
      </c>
      <c r="J13" s="56">
        <f>$R$5*J12</f>
        <v>595.851</v>
      </c>
      <c r="K13" s="56">
        <f>$R$5*K12</f>
        <v>595.851</v>
      </c>
      <c r="L13" s="56">
        <f>$R$5*L12</f>
        <v>576.63</v>
      </c>
      <c r="M13" s="56">
        <f>$R$4*M12</f>
        <v>861.76900000000001</v>
      </c>
      <c r="N13" s="56">
        <f>$R$4*N12</f>
        <v>833.97</v>
      </c>
      <c r="O13" s="56">
        <f>$R$6*O12</f>
        <v>1161.6010000000001</v>
      </c>
      <c r="P13" s="56">
        <f>$R$6*P12</f>
        <v>1161.6010000000001</v>
      </c>
      <c r="Q13" s="56">
        <f>$R$6*Q12</f>
        <v>1049.1880000000001</v>
      </c>
      <c r="R13" s="90">
        <f>$R$6*R12</f>
        <v>1161.6010000000001</v>
      </c>
      <c r="S13" s="94">
        <f>SUM(G13:R13)</f>
        <v>10270.431000000002</v>
      </c>
    </row>
    <row r="14" spans="3:25" ht="15" customHeight="1">
      <c r="C14" s="34"/>
      <c r="D14" s="40"/>
      <c r="E14" s="46"/>
      <c r="F14" s="3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95"/>
    </row>
    <row r="15" spans="3:25" ht="15" customHeight="1">
      <c r="C15" s="30" t="s">
        <v>42</v>
      </c>
      <c r="D15" s="41"/>
      <c r="E15" s="47"/>
      <c r="F15" s="29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95"/>
    </row>
    <row r="16" spans="3:25" ht="15" customHeight="1">
      <c r="C16" s="32" t="str">
        <f>計算シート!C9</f>
        <v>電気温水器</v>
      </c>
      <c r="D16" s="41"/>
    </row>
    <row r="17" spans="3:19" ht="15" customHeight="1">
      <c r="C17" s="33"/>
      <c r="D17" s="39"/>
      <c r="E17" s="38"/>
      <c r="F17" s="33" t="s">
        <v>29</v>
      </c>
      <c r="G17" s="33" t="s">
        <v>10</v>
      </c>
      <c r="H17" s="33" t="s">
        <v>36</v>
      </c>
      <c r="I17" s="33" t="s">
        <v>37</v>
      </c>
      <c r="J17" s="33" t="s">
        <v>39</v>
      </c>
      <c r="K17" s="33" t="s">
        <v>5</v>
      </c>
      <c r="L17" s="33" t="s">
        <v>22</v>
      </c>
      <c r="M17" s="33" t="s">
        <v>41</v>
      </c>
      <c r="N17" s="33" t="s">
        <v>44</v>
      </c>
      <c r="O17" s="33" t="s">
        <v>26</v>
      </c>
      <c r="P17" s="33" t="s">
        <v>45</v>
      </c>
      <c r="Q17" s="33" t="s">
        <v>46</v>
      </c>
      <c r="R17" s="88" t="s">
        <v>3</v>
      </c>
      <c r="S17" s="92" t="s">
        <v>47</v>
      </c>
    </row>
    <row r="18" spans="3:19" ht="15" customHeight="1">
      <c r="C18" s="33" t="s">
        <v>4</v>
      </c>
      <c r="D18" s="39" t="s">
        <v>75</v>
      </c>
      <c r="E18" s="45" t="s">
        <v>76</v>
      </c>
      <c r="F18" s="33" t="str">
        <f>_xlfn.IFS(計算シート!C9=テーブル!B3,"kWh",計算シート!C9=テーブル!B4,"L",計算シート!C9=テーブル!B5,"㎥",TRUE,"kg")</f>
        <v>kWh</v>
      </c>
      <c r="G18" s="56">
        <f>_xlfn.IFS(計算シート!$C$9=テーブル!$B$3,ROUND(詳細試算!G13/$M$3/$G$4,0),計算シート!$C$9=テーブル!$B$4,ROUND(詳細試算!G13/$M$3/$G$5,0),計算シート!$C$9=テーブル!$B$5,ROUND(G13/$M$3/$G$6,0),TRUE,ROUND(G13/$M$3/$G$7,0))</f>
        <v>257</v>
      </c>
      <c r="H18" s="56">
        <f>_xlfn.IFS(計算シート!$C$9=テーブル!$B$3,ROUND(詳細試算!H13/$M$3/$G$4,0),計算シート!$C$9=テーブル!$B$4,ROUND(詳細試算!H13/$M$3/$G$5,0),計算シート!$C$9=テーブル!$B$5,ROUND(H13/$M$3/$G$6,0),TRUE,ROUND(H13/$M$3/$G$7,0))</f>
        <v>266</v>
      </c>
      <c r="I18" s="56">
        <f>_xlfn.IFS(計算シート!$C$9=テーブル!$B$3,ROUND(詳細試算!I13/$M$3/$G$4,0),計算シート!$C$9=テーブル!$B$4,ROUND(詳細試算!I13/$M$3/$G$5,0),計算シート!$C$9=テーブル!$B$5,ROUND(I13/$M$3/$G$6,0),TRUE,ROUND(I13/$M$3/$G$7,0))</f>
        <v>178</v>
      </c>
      <c r="J18" s="56">
        <f>_xlfn.IFS(計算シート!$C$9=テーブル!$B$3,ROUND(詳細試算!J13/$M$3/$G$4,0),計算シート!$C$9=テーブル!$B$4,ROUND(詳細試算!J13/$M$3/$G$5,0),計算シート!$C$9=テーブル!$B$5,ROUND(J13/$M$3/$G$6,0),TRUE,ROUND(J13/$M$3/$G$7,0))</f>
        <v>184</v>
      </c>
      <c r="K18" s="56">
        <f>_xlfn.IFS(計算シート!$C$9=テーブル!$B$3,ROUND(詳細試算!K13/$M$3/$G$4,0),計算シート!$C$9=テーブル!$B$4,ROUND(詳細試算!K13/$M$3/$G$5,0),計算シート!$C$9=テーブル!$B$5,ROUND(K13/$M$3/$G$6,0),TRUE,ROUND(K13/$M$3/$G$7,0))</f>
        <v>184</v>
      </c>
      <c r="L18" s="56">
        <f>_xlfn.IFS(計算シート!$C$9=テーブル!$B$3,ROUND(詳細試算!L13/$M$3/$G$4,0),計算シート!$C$9=テーブル!$B$4,ROUND(詳細試算!L13/$M$3/$G$5,0),計算シート!$C$9=テーブル!$B$5,ROUND(L13/$M$3/$G$6,0),TRUE,ROUND(L13/$M$3/$G$7,0))</f>
        <v>178</v>
      </c>
      <c r="M18" s="56">
        <f>_xlfn.IFS(計算シート!$C$9=テーブル!$B$3,ROUND(詳細試算!M13/$M$3/$G$4,0),計算シート!$C$9=テーブル!$B$4,ROUND(詳細試算!M13/$M$3/$G$5,0),計算シート!$C$9=テーブル!$B$5,ROUND(M13/$M$3/$G$6,0),TRUE,ROUND(M13/$M$3/$G$7,0))</f>
        <v>266</v>
      </c>
      <c r="N18" s="56">
        <f>_xlfn.IFS(計算シート!$C$9=テーブル!$B$3,ROUND(詳細試算!N13/$M$3/$G$4,0),計算シート!$C$9=テーブル!$B$4,ROUND(詳細試算!N13/$M$3/$G$5,0),計算シート!$C$9=テーブル!$B$5,ROUND(N13/$M$3/$G$6,0),TRUE,ROUND(N13/$M$3/$G$7,0))</f>
        <v>257</v>
      </c>
      <c r="O18" s="56">
        <f>_xlfn.IFS(計算シート!$C$9=テーブル!$B$3,ROUND(詳細試算!O13/$M$3/$G$4,0),計算シート!$C$9=テーブル!$B$4,ROUND(詳細試算!O13/$M$3/$G$5,0),計算シート!$C$9=テーブル!$B$5,ROUND(O13/$M$3/$G$6,0),TRUE,ROUND(O13/$M$3/$G$7,0))</f>
        <v>359</v>
      </c>
      <c r="P18" s="56">
        <f>_xlfn.IFS(計算シート!$C$9=テーブル!$B$3,ROUND(詳細試算!P13/$M$3/$G$4,0),計算シート!$C$9=テーブル!$B$4,ROUND(詳細試算!P13/$M$3/$G$5,0),計算シート!$C$9=テーブル!$B$5,ROUND(P13/$M$3/$G$6,0),TRUE,ROUND(P13/$M$3/$G$7,0))</f>
        <v>359</v>
      </c>
      <c r="Q18" s="56">
        <f>_xlfn.IFS(計算シート!$C$9=テーブル!$B$3,ROUND(詳細試算!Q13/$M$3/$G$4,0),計算シート!$C$9=テーブル!$B$4,ROUND(詳細試算!Q13/$M$3/$G$5,0),計算シート!$C$9=テーブル!$B$5,ROUND(Q13/$M$3/$G$6,0),TRUE,ROUND(Q13/$M$3/$G$7,0))</f>
        <v>324</v>
      </c>
      <c r="R18" s="90">
        <f>_xlfn.IFS(計算シート!$C$9=テーブル!$B$3,ROUND(詳細試算!R13/$M$3/$G$4,0),計算シート!$C$9=テーブル!$B$4,ROUND(詳細試算!R13/$M$3/$G$5,0),計算シート!$C$9=テーブル!$B$5,ROUND(R13/$M$3/$G$6,0),TRUE,ROUND(R13/$M$3/$G$7,0))</f>
        <v>359</v>
      </c>
      <c r="S18" s="96">
        <f>SUM(G18:R18)</f>
        <v>3171</v>
      </c>
    </row>
    <row r="19" spans="3:19" ht="15" customHeight="1">
      <c r="C19" s="35" t="s">
        <v>55</v>
      </c>
      <c r="D19" s="42" t="s">
        <v>94</v>
      </c>
      <c r="E19" s="48" t="s">
        <v>57</v>
      </c>
      <c r="F19" s="35" t="s">
        <v>58</v>
      </c>
      <c r="G19" s="58">
        <f>_xlfn.IFS(計算シート!$C$9=テーブル!$B$3,ROUND(詳細試算!G18*詳細試算!$I$4,0),計算シート!$C$9=テーブル!$B$4,ROUND(詳細試算!G18*詳細試算!$I$5,0),計算シート!$C$9=テーブル!$B$5,ROUND(G18*$I$6,0),TRUE,ROUND(G18*$I$7,0))</f>
        <v>137</v>
      </c>
      <c r="H19" s="58">
        <f>_xlfn.IFS(計算シート!$C$9=テーブル!$B$3,ROUND(詳細試算!H18*詳細試算!$I$4,0),計算シート!$C$9=テーブル!$B$4,ROUND(詳細試算!H18*詳細試算!$I$5,0),計算シート!$C$9=テーブル!$B$5,ROUND(H18*$I$6,0),TRUE,ROUND(H18*$I$7,0))</f>
        <v>142</v>
      </c>
      <c r="I19" s="58">
        <f>_xlfn.IFS(計算シート!$C$9=テーブル!$B$3,ROUND(詳細試算!I18*詳細試算!$I$4,0),計算シート!$C$9=テーブル!$B$4,ROUND(詳細試算!I18*詳細試算!$I$5,0),計算シート!$C$9=テーブル!$B$5,ROUND(I18*$I$6,0),TRUE,ROUND(I18*$I$7,0))</f>
        <v>95</v>
      </c>
      <c r="J19" s="58">
        <f>_xlfn.IFS(計算シート!$C$9=テーブル!$B$3,ROUND(詳細試算!J18*詳細試算!$I$4,0),計算シート!$C$9=テーブル!$B$4,ROUND(詳細試算!J18*詳細試算!$I$5,0),計算シート!$C$9=テーブル!$B$5,ROUND(J18*$I$6,0),TRUE,ROUND(J18*$I$7,0))</f>
        <v>98</v>
      </c>
      <c r="K19" s="58">
        <f>_xlfn.IFS(計算シート!$C$9=テーブル!$B$3,ROUND(詳細試算!K18*詳細試算!$I$4,0),計算シート!$C$9=テーブル!$B$4,ROUND(詳細試算!K18*詳細試算!$I$5,0),計算シート!$C$9=テーブル!$B$5,ROUND(K18*$I$6,0),TRUE,ROUND(K18*$I$7,0))</f>
        <v>98</v>
      </c>
      <c r="L19" s="58">
        <f>_xlfn.IFS(計算シート!$C$9=テーブル!$B$3,ROUND(詳細試算!L18*詳細試算!$I$4,0),計算シート!$C$9=テーブル!$B$4,ROUND(詳細試算!L18*詳細試算!$I$5,0),計算シート!$C$9=テーブル!$B$5,ROUND(L18*$I$6,0),TRUE,ROUND(L18*$I$7,0))</f>
        <v>95</v>
      </c>
      <c r="M19" s="58">
        <f>_xlfn.IFS(計算シート!$C$9=テーブル!$B$3,ROUND(詳細試算!M18*詳細試算!$I$4,0),計算シート!$C$9=テーブル!$B$4,ROUND(詳細試算!M18*詳細試算!$I$5,0),計算シート!$C$9=テーブル!$B$5,ROUND(M18*$I$6,0),TRUE,ROUND(M18*$I$7,0))</f>
        <v>142</v>
      </c>
      <c r="N19" s="58">
        <f>_xlfn.IFS(計算シート!$C$9=テーブル!$B$3,ROUND(詳細試算!N18*詳細試算!$I$4,0),計算シート!$C$9=テーブル!$B$4,ROUND(詳細試算!N18*詳細試算!$I$5,0),計算シート!$C$9=テーブル!$B$5,ROUND(N18*$I$6,0),TRUE,ROUND(N18*$I$7,0))</f>
        <v>137</v>
      </c>
      <c r="O19" s="58">
        <f>_xlfn.IFS(計算シート!$C$9=テーブル!$B$3,ROUND(詳細試算!O18*詳細試算!$I$4,0),計算シート!$C$9=テーブル!$B$4,ROUND(詳細試算!O18*詳細試算!$I$5,0),計算シート!$C$9=テーブル!$B$5,ROUND(O18*$I$6,0),TRUE,ROUND(O18*$I$7,0))</f>
        <v>192</v>
      </c>
      <c r="P19" s="58">
        <f>_xlfn.IFS(計算シート!$C$9=テーブル!$B$3,ROUND(詳細試算!P18*詳細試算!$I$4,0),計算シート!$C$9=テーブル!$B$4,ROUND(詳細試算!P18*詳細試算!$I$5,0),計算シート!$C$9=テーブル!$B$5,ROUND(P18*$I$6,0),TRUE,ROUND(P18*$I$7,0))</f>
        <v>192</v>
      </c>
      <c r="Q19" s="58">
        <f>_xlfn.IFS(計算シート!$C$9=テーブル!$B$3,ROUND(詳細試算!Q18*詳細試算!$I$4,0),計算シート!$C$9=テーブル!$B$4,ROUND(詳細試算!Q18*詳細試算!$I$5,0),計算シート!$C$9=テーブル!$B$5,ROUND(Q18*$I$6,0),TRUE,ROUND(Q18*$I$7,0))</f>
        <v>173</v>
      </c>
      <c r="R19" s="58">
        <f>_xlfn.IFS(計算シート!$C$9=テーブル!$B$3,ROUND(詳細試算!R18*詳細試算!$I$4,0),計算シート!$C$9=テーブル!$B$4,ROUND(詳細試算!R18*詳細試算!$I$5,0),計算シート!$C$9=テーブル!$B$5,ROUND(R18*$I$6,0),TRUE,ROUND(R18*$I$7,0))</f>
        <v>192</v>
      </c>
      <c r="S19" s="97">
        <f>SUM(G19:R19)</f>
        <v>1693</v>
      </c>
    </row>
    <row r="20" spans="3:19" ht="16.149999999999999" customHeight="1"/>
    <row r="21" spans="3:19" ht="16.149999999999999" customHeight="1">
      <c r="C21" s="30" t="s">
        <v>68</v>
      </c>
    </row>
    <row r="22" spans="3:19" ht="16.149999999999999" customHeight="1">
      <c r="C22" s="32" t="str">
        <f>計算シート!E9</f>
        <v>エコキュート</v>
      </c>
      <c r="D22" s="41"/>
    </row>
    <row r="23" spans="3:19" ht="16.149999999999999" customHeight="1">
      <c r="C23" s="33"/>
      <c r="D23" s="39"/>
      <c r="E23" s="38"/>
      <c r="F23" s="33" t="s">
        <v>29</v>
      </c>
      <c r="G23" s="33" t="s">
        <v>10</v>
      </c>
      <c r="H23" s="33" t="s">
        <v>36</v>
      </c>
      <c r="I23" s="33" t="s">
        <v>37</v>
      </c>
      <c r="J23" s="33" t="s">
        <v>39</v>
      </c>
      <c r="K23" s="33" t="s">
        <v>5</v>
      </c>
      <c r="L23" s="33" t="s">
        <v>22</v>
      </c>
      <c r="M23" s="33" t="s">
        <v>41</v>
      </c>
      <c r="N23" s="33" t="s">
        <v>44</v>
      </c>
      <c r="O23" s="33" t="s">
        <v>26</v>
      </c>
      <c r="P23" s="33" t="s">
        <v>45</v>
      </c>
      <c r="Q23" s="33" t="s">
        <v>46</v>
      </c>
      <c r="R23" s="88" t="s">
        <v>3</v>
      </c>
      <c r="S23" s="92" t="s">
        <v>47</v>
      </c>
    </row>
    <row r="24" spans="3:19" ht="16.149999999999999" customHeight="1">
      <c r="C24" s="33" t="s">
        <v>20</v>
      </c>
      <c r="D24" s="39" t="s">
        <v>38</v>
      </c>
      <c r="E24" s="45" t="s">
        <v>77</v>
      </c>
      <c r="F24" s="33" t="str">
        <f>_xlfn.IFS(計算シート!E9=テーブル!C3,"kWh",計算シート!E9=テーブル!C4,"L",計算シート!E9=テーブル!C5,"kg",TRUE,"㎥")</f>
        <v>kWh</v>
      </c>
      <c r="G24" s="59">
        <f>_xlfn.IFS(計算シート!$E$9=テーブル!$C$3,ROUND(詳細試算!G13/詳細試算!$M$4/詳細試算!$G$4,0),計算シート!$E$9=テーブル!$C$4,ROUND(詳細試算!G13/詳細試算!$M$4/詳細試算!$G$5,0),計算シート!$E$9=テーブル!$C$5,ROUND(G13/$M$4/$G$6,0),TRUE,ROUND(G13/$M$4/$G$7,0))</f>
        <v>80</v>
      </c>
      <c r="H24" s="59">
        <f>_xlfn.IFS(計算シート!$E$9=テーブル!$C$3,ROUND(詳細試算!H13/詳細試算!$M$4/詳細試算!$G$4,0),計算シート!$E$9=テーブル!$C$4,ROUND(詳細試算!H13/詳細試算!$M$4/詳細試算!$G$5,0),計算シート!$E$9=テーブル!$C$5,ROUND(H13/$M$4/$G$6,0),TRUE,ROUND(H13/$M$4/$G$7,0))</f>
        <v>83</v>
      </c>
      <c r="I24" s="59">
        <f>_xlfn.IFS(計算シート!$E$9=テーブル!$C$3,ROUND(詳細試算!I13/詳細試算!$M$4/詳細試算!$G$4,0),計算シート!$E$9=テーブル!$C$4,ROUND(詳細試算!I13/詳細試算!$M$4/詳細試算!$G$5,0),計算シート!$E$9=テーブル!$C$5,ROUND(I13/$M$4/$G$6,0),TRUE,ROUND(I13/$M$4/$G$7,0))</f>
        <v>55</v>
      </c>
      <c r="J24" s="59">
        <f>_xlfn.IFS(計算シート!$E$9=テーブル!$C$3,ROUND(詳細試算!J13/詳細試算!$M$4/詳細試算!$G$4,0),計算シート!$E$9=テーブル!$C$4,ROUND(詳細試算!J13/詳細試算!$M$4/詳細試算!$G$5,0),計算シート!$E$9=テーブル!$C$5,ROUND(J13/$M$4/$G$6,0),TRUE,ROUND(J13/$M$4/$G$7,0))</f>
        <v>57</v>
      </c>
      <c r="K24" s="59">
        <f>_xlfn.IFS(計算シート!$E$9=テーブル!$C$3,ROUND(詳細試算!K13/詳細試算!$M$4/詳細試算!$G$4,0),計算シート!$E$9=テーブル!$C$4,ROUND(詳細試算!K13/詳細試算!$M$4/詳細試算!$G$5,0),計算シート!$E$9=テーブル!$C$5,ROUND(K13/$M$4/$G$6,0),TRUE,ROUND(K13/$M$4/$G$7,0))</f>
        <v>57</v>
      </c>
      <c r="L24" s="59">
        <f>_xlfn.IFS(計算シート!$E$9=テーブル!$C$3,ROUND(詳細試算!L13/詳細試算!$M$4/詳細試算!$G$4,0),計算シート!$E$9=テーブル!$C$4,ROUND(詳細試算!L13/詳細試算!$M$4/詳細試算!$G$5,0),計算シート!$E$9=テーブル!$C$5,ROUND(L13/$M$4/$G$6,0),TRUE,ROUND(L13/$M$4/$G$7,0))</f>
        <v>55</v>
      </c>
      <c r="M24" s="59">
        <f>_xlfn.IFS(計算シート!$E$9=テーブル!$C$3,ROUND(詳細試算!M13/詳細試算!$M$4/詳細試算!$G$4,0),計算シート!$E$9=テーブル!$C$4,ROUND(詳細試算!M13/詳細試算!$M$4/詳細試算!$G$5,0),計算シート!$E$9=テーブル!$C$5,ROUND(M13/$M$4/$G$6,0),TRUE,ROUND(M13/$M$4/$G$7,0))</f>
        <v>83</v>
      </c>
      <c r="N24" s="59">
        <f>_xlfn.IFS(計算シート!$E$9=テーブル!$C$3,ROUND(詳細試算!N13/詳細試算!$M$4/詳細試算!$G$4,0),計算シート!$E$9=テーブル!$C$4,ROUND(詳細試算!N13/詳細試算!$M$4/詳細試算!$G$5,0),計算シート!$E$9=テーブル!$C$5,ROUND(N13/$M$4/$G$6,0),TRUE,ROUND(N13/$M$4/$G$7,0))</f>
        <v>80</v>
      </c>
      <c r="O24" s="59">
        <f>_xlfn.IFS(計算シート!$E$9=テーブル!$C$3,ROUND(詳細試算!O13/詳細試算!$M$4/詳細試算!$G$4,0),計算シート!$E$9=テーブル!$C$4,ROUND(詳細試算!O13/詳細試算!$M$4/詳細試算!$G$5,0),計算シート!$E$9=テーブル!$C$5,ROUND(O13/$M$4/$G$6,0),TRUE,ROUND(O13/$M$4/$G$7,0))</f>
        <v>111</v>
      </c>
      <c r="P24" s="59">
        <f>_xlfn.IFS(計算シート!$E$9=テーブル!$C$3,ROUND(詳細試算!P13/詳細試算!$M$4/詳細試算!$G$4,0),計算シート!$E$9=テーブル!$C$4,ROUND(詳細試算!P13/詳細試算!$M$4/詳細試算!$G$5,0),計算シート!$E$9=テーブル!$C$5,ROUND(P13/$M$4/$G$6,0),TRUE,ROUND(P13/$M$4/$G$7,0))</f>
        <v>111</v>
      </c>
      <c r="Q24" s="59">
        <f>_xlfn.IFS(計算シート!$E$9=テーブル!$C$3,ROUND(詳細試算!Q13/詳細試算!$M$4/詳細試算!$G$4,0),計算シート!$E$9=テーブル!$C$4,ROUND(詳細試算!Q13/詳細試算!$M$4/詳細試算!$G$5,0),計算シート!$E$9=テーブル!$C$5,ROUND(Q13/$M$4/$G$6,0),TRUE,ROUND(Q13/$M$4/$G$7,0))</f>
        <v>100</v>
      </c>
      <c r="R24" s="59">
        <f>_xlfn.IFS(計算シート!$E$9=テーブル!$C$3,ROUND(詳細試算!R13/詳細試算!$M$4/詳細試算!$G$4,0),計算シート!$E$9=テーブル!$C$4,ROUND(詳細試算!R13/詳細試算!$M$4/詳細試算!$G$5,0),計算シート!$E$9=テーブル!$C$5,ROUND(R13/$M$4/$G$6,0),TRUE,ROUND(R13/$M$4/$G$7,0))</f>
        <v>111</v>
      </c>
      <c r="S24" s="96">
        <f>SUM(G24:R24)</f>
        <v>983</v>
      </c>
    </row>
    <row r="25" spans="3:19" ht="16.149999999999999" customHeight="1">
      <c r="C25" s="35" t="s">
        <v>15</v>
      </c>
      <c r="D25" s="42" t="s">
        <v>43</v>
      </c>
      <c r="E25" s="48" t="s">
        <v>53</v>
      </c>
      <c r="F25" s="35" t="s">
        <v>58</v>
      </c>
      <c r="G25" s="60">
        <f>_xlfn.IFS(計算シート!$E$9=テーブル!$C$3,ROUND(詳細試算!G24*詳細試算!$I$4,0),計算シート!$E$9=テーブル!$C$4,ROUND(詳細試算!G24*詳細試算!$I$5,0),計算シート!$E$9=テーブル!$C$5,ROUND(G24*$I$6,0),TRUE,ROUND(G24*$I$7,0))</f>
        <v>43</v>
      </c>
      <c r="H25" s="60">
        <f>_xlfn.IFS(計算シート!$E$9=テーブル!$C$3,ROUND(詳細試算!H24*詳細試算!$I$4,0),計算シート!$E$9=テーブル!$C$4,ROUND(詳細試算!H24*詳細試算!$I$5,0),計算シート!$E$9=テーブル!$C$5,ROUND(H24*$I$6,0),TRUE,ROUND(H24*$I$7,0))</f>
        <v>44</v>
      </c>
      <c r="I25" s="60">
        <f>_xlfn.IFS(計算シート!$E$9=テーブル!$C$3,ROUND(詳細試算!I24*詳細試算!$I$4,0),計算シート!$E$9=テーブル!$C$4,ROUND(詳細試算!I24*詳細試算!$I$5,0),計算シート!$E$9=テーブル!$C$5,ROUND(I24*$I$6,0),TRUE,ROUND(I24*$I$7,0))</f>
        <v>29</v>
      </c>
      <c r="J25" s="60">
        <f>_xlfn.IFS(計算シート!$E$9=テーブル!$C$3,ROUND(詳細試算!J24*詳細試算!$I$4,0),計算シート!$E$9=テーブル!$C$4,ROUND(詳細試算!J24*詳細試算!$I$5,0),計算シート!$E$9=テーブル!$C$5,ROUND(J24*$I$6,0),TRUE,ROUND(J24*$I$7,0))</f>
        <v>30</v>
      </c>
      <c r="K25" s="60">
        <f>_xlfn.IFS(計算シート!$E$9=テーブル!$C$3,ROUND(詳細試算!K24*詳細試算!$I$4,0),計算シート!$E$9=テーブル!$C$4,ROUND(詳細試算!K24*詳細試算!$I$5,0),計算シート!$E$9=テーブル!$C$5,ROUND(K24*$I$6,0),TRUE,ROUND(K24*$I$7,0))</f>
        <v>30</v>
      </c>
      <c r="L25" s="60">
        <f>_xlfn.IFS(計算シート!$E$9=テーブル!$C$3,ROUND(詳細試算!L24*詳細試算!$I$4,0),計算シート!$E$9=テーブル!$C$4,ROUND(詳細試算!L24*詳細試算!$I$5,0),計算シート!$E$9=テーブル!$C$5,ROUND(L24*$I$6,0),TRUE,ROUND(L24*$I$7,0))</f>
        <v>29</v>
      </c>
      <c r="M25" s="60">
        <f>_xlfn.IFS(計算シート!$E$9=テーブル!$C$3,ROUND(詳細試算!M24*詳細試算!$I$4,0),計算シート!$E$9=テーブル!$C$4,ROUND(詳細試算!M24*詳細試算!$I$5,0),計算シート!$E$9=テーブル!$C$5,ROUND(M24*$I$6,0),TRUE,ROUND(M24*$I$7,0))</f>
        <v>44</v>
      </c>
      <c r="N25" s="60">
        <f>_xlfn.IFS(計算シート!$E$9=テーブル!$C$3,ROUND(詳細試算!N24*詳細試算!$I$4,0),計算シート!$E$9=テーブル!$C$4,ROUND(詳細試算!N24*詳細試算!$I$5,0),計算シート!$E$9=テーブル!$C$5,ROUND(N24*$I$6,0),TRUE,ROUND(N24*$I$7,0))</f>
        <v>43</v>
      </c>
      <c r="O25" s="60">
        <f>_xlfn.IFS(計算シート!$E$9=テーブル!$C$3,ROUND(詳細試算!O24*詳細試算!$I$4,0),計算シート!$E$9=テーブル!$C$4,ROUND(詳細試算!O24*詳細試算!$I$5,0),計算シート!$E$9=テーブル!$C$5,ROUND(O24*$I$6,0),TRUE,ROUND(O24*$I$7,0))</f>
        <v>59</v>
      </c>
      <c r="P25" s="60">
        <f>_xlfn.IFS(計算シート!$E$9=テーブル!$C$3,ROUND(詳細試算!P24*詳細試算!$I$4,0),計算シート!$E$9=テーブル!$C$4,ROUND(詳細試算!P24*詳細試算!$I$5,0),計算シート!$E$9=テーブル!$C$5,ROUND(P24*$I$6,0),TRUE,ROUND(P24*$I$7,0))</f>
        <v>59</v>
      </c>
      <c r="Q25" s="60">
        <f>_xlfn.IFS(計算シート!$E$9=テーブル!$C$3,ROUND(詳細試算!Q24*詳細試算!$I$4,0),計算シート!$E$9=テーブル!$C$4,ROUND(詳細試算!Q24*詳細試算!$I$5,0),計算シート!$E$9=テーブル!$C$5,ROUND(Q24*$I$6,0),TRUE,ROUND(Q24*$I$7,0))</f>
        <v>54</v>
      </c>
      <c r="R25" s="91">
        <f>_xlfn.IFS(計算シート!$E$9=テーブル!$C$3,ROUND(詳細試算!R24*詳細試算!$I$4,0),計算シート!$E$9=テーブル!$C$4,ROUND(詳細試算!R24*詳細試算!$I$5,0),計算シート!$E$9=テーブル!$C$5,ROUND(R24*$I$6,0),TRUE,ROUND(R24*$I$7,0))</f>
        <v>59</v>
      </c>
      <c r="S25" s="97">
        <f>SUM(G25:R25)</f>
        <v>523</v>
      </c>
    </row>
  </sheetData>
  <sheetProtection password="8C0D" sheet="1" objects="1" scenarios="1"/>
  <autoFilter ref="A1:A46"/>
  <mergeCells count="7">
    <mergeCell ref="L2:M2"/>
    <mergeCell ref="V2:W2"/>
    <mergeCell ref="X2:Y2"/>
    <mergeCell ref="G3:H3"/>
    <mergeCell ref="I3:J3"/>
    <mergeCell ref="L7:M7"/>
    <mergeCell ref="N7:O7"/>
  </mergeCells>
  <phoneticPr fontId="2"/>
  <printOptions horizontalCentered="1"/>
  <pageMargins left="0.19685039370078741" right="0.19685039370078741" top="0.55118110236220474" bottom="0.19685039370078741" header="0.31496062992125984" footer="0.31496062992125984"/>
  <pageSetup paperSize="9" scale="91" fitToWidth="1" fitToHeight="1" orientation="landscape" usePrinterDefaults="1" r:id="rId1"/>
  <colBreaks count="1" manualBreakCount="1">
    <brk id="20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6"/>
  <sheetViews>
    <sheetView workbookViewId="0">
      <selection activeCell="C20" sqref="C20"/>
    </sheetView>
  </sheetViews>
  <sheetFormatPr defaultColWidth="14.875" defaultRowHeight="15.75"/>
  <cols>
    <col min="1" max="1" width="14.875" style="98"/>
    <col min="2" max="2" width="19.25" customWidth="1"/>
    <col min="3" max="3" width="21.875" style="98" customWidth="1"/>
    <col min="4" max="16384" width="14.875" style="98"/>
  </cols>
  <sheetData>
    <row r="2" spans="1:3">
      <c r="A2" s="98" t="s">
        <v>2</v>
      </c>
      <c r="B2" s="98" t="s">
        <v>98</v>
      </c>
      <c r="C2" s="98" t="s">
        <v>99</v>
      </c>
    </row>
    <row r="3" spans="1:3">
      <c r="A3" s="98" t="s">
        <v>8</v>
      </c>
      <c r="B3" s="98" t="s">
        <v>91</v>
      </c>
      <c r="C3" s="98" t="s">
        <v>78</v>
      </c>
    </row>
    <row r="4" spans="1:3">
      <c r="A4" s="98" t="s">
        <v>12</v>
      </c>
      <c r="B4" s="98" t="s">
        <v>61</v>
      </c>
      <c r="C4" s="98" t="s">
        <v>100</v>
      </c>
    </row>
    <row r="5" spans="1:3">
      <c r="B5" s="98" t="s">
        <v>92</v>
      </c>
      <c r="C5" s="98" t="s">
        <v>101</v>
      </c>
    </row>
    <row r="6" spans="1:3">
      <c r="B6" s="98" t="s">
        <v>93</v>
      </c>
      <c r="C6" s="98" t="s">
        <v>102</v>
      </c>
    </row>
  </sheetData>
  <sheetProtection password="8C0D" sheet="1" objects="1" scenarios="1"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</vt:lpstr>
      <vt:lpstr>詳細試算</vt:lpstr>
      <vt:lpstr>テーブル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井上 翔海</cp:lastModifiedBy>
  <cp:lastPrinted>2023-07-05T04:27:18Z</cp:lastPrinted>
  <dcterms:created xsi:type="dcterms:W3CDTF">2025-05-19T03:12:26Z</dcterms:created>
  <dcterms:modified xsi:type="dcterms:W3CDTF">2025-06-10T06:33:23Z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2025-06-10T06:33:23Z</vt:filetime>
  </property>
</Properties>
</file>