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Z:\財政Ｇからの転送（照会・通知等）\R7.1.24 公営企業に係る経営比較分析表（令和５年度決算）の分析等について\★回答\"/>
    </mc:Choice>
  </mc:AlternateContent>
  <xr:revisionPtr revIDLastSave="0" documentId="13_ncr:1_{DF005DB6-A334-4E70-A10D-6D9BC0C78F3F}" xr6:coauthVersionLast="47" xr6:coauthVersionMax="47" xr10:uidLastSave="{00000000-0000-0000-0000-000000000000}"/>
  <workbookProtection workbookAlgorithmName="SHA-512" workbookHashValue="l36LMifpjnj75t/sF+CearG0OB18hdzIUh2CRmMJ8qunsIN2okzjsJk5pnSChw5isT1ud2BZD8qWsBYWtleIfQ==" workbookSaltValue="J7C7dIsMGpf7a1KjILUQPA==" workbookSpinCount="100000" lockStructure="1"/>
  <bookViews>
    <workbookView xWindow="-192" yWindow="60" windowWidth="19368" windowHeight="1177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F85" i="4"/>
  <c r="BB10" i="4"/>
  <c r="W10" i="4"/>
  <c r="I10" i="4"/>
  <c r="AD8" i="4"/>
  <c r="W8" i="4"/>
  <c r="P8" i="4"/>
  <c r="I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<sst xmlns="http://schemas.openxmlformats.org/spreadsheetml/2006/main" count="228" uniqueCount="114">
  <si>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</si>
  <si>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</si>
  <si>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</si>
  <si>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</si>
  <si>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</si>
  <si>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</si>
  <si>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</si>
  <si>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</si>
  <si>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</si>
  <si>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</si>
  <si>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</si>
  <si>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</si>
  <si>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</si>
  <si>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</si>
  <si>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</si>
  <si>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</si>
  <si>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</si>
  <si>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</si>
  <si>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</si>
  <si>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</si>
  <si>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</si>
  <si>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</si>
  <si>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</si>
  <si>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</si>
  <si>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</si>
  <si>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</si>
  <si>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</si>
  <si>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</si>
  <si>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</si>
  <si>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</si>
  <si>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</si>
  <si>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</si>
  <si>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</si>
  <si>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</si>
  <si>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</si>
  <si>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</si>
  <si>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</si>
  <si>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</si>
  <si>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</si>
  <si>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</si>
  <si>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</si>
  <si>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</si>
  <si>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</si>
  <si>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</si>
  <si>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</si>
  <si>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</si>
  <si>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</si>
  <si>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</si>
  <si>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</si>
  <si>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</si>
  <si>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</si>
  <si>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</si>
  <si>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</si>
  <si>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</si>
  <si>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</si>
  <si>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</si>
  <si>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</si>
  <si>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</si>
  <si>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</si>
  <si>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</si>
  <si>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</si>
  <si>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</si>
  <si>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</si>
  <si>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</si>
  <si>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</si>
  <si>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</si>
  <si>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</si>
  <si>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</si>
  <si>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</si>
  <si>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</si>
  <si>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</si>
  <si>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</si>
  <si>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</si>
  <si>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</si>
  <si>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</si>
  <si>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</si>
  <si>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</si>
  <si>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</si>
  <si>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</si>
  <si>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</si>
  <si>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</si>
  <si>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</si>
  <si>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</si>
  <si>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</si>
  <si>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</si>
  <si>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</si>
  <si>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</si>
  <si>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</si>
  <si>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</si>
  <si>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</si>
  <si>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</si>
  <si>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</si>
  <si>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</si>
  <si>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</si>
  <si>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</si>
  <si>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</si>
  <si>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</si>
  <si>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</si>
  <si>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</si>
  <si>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</si>
  <si>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</si>
  <si>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</si>
  <si>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</si>
  <si>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</si>
  <si>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</si>
  <si>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</si>
  <si>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</si>
  <si>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</si>
  <si>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</si>
  <si>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</si>
  <si>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</si>
  <si>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①経常収支比率・②累積欠損金比率
　経常収支比率は100％以上となっており、累積欠損金もなく収支は健全な状態にあり、類似団体よりも高い状態である。
③流動比率
　100％以上は保てていることから、短期債務に対する支払能力には問題ないと考えられるが、類似団体よりもかなり低い状態である。
④企業債残高対給水収益比率
　600％以上となっており、類似団体と比較すると依然高い状態である。
⑤料金回収率・⑥給水原価
　料金回収率は100％以上となっており、給水にかかる費用を水道料金で賄えているが、給水原価については、類似団体と比較すると高い状態である。
⑦施設利用率
　類似団体と比較しても高い状態であり、施設を有効的に利用できていると考えられる。
⑧有収率
　前年よりも低い数値となり、類似団体と比較しても低い状態である。
 これは、経年劣化した水道管の漏水が主な要因になっていると考えられることから、漏水調査委託によって、漏水箇所の早期発見及び修繕を進めることで有収率向上を図っている。</t>
    <rPh sb="162" eb="164">
      <t>イジョウ</t>
    </rPh>
    <rPh sb="347" eb="349">
      <t>ヒカク</t>
    </rPh>
    <rPh sb="352" eb="353">
      <t>ヒク</t>
    </rPh>
    <rPh sb="400" eb="404">
      <t>ロウスイチョウサ</t>
    </rPh>
    <rPh sb="404" eb="406">
      <t>イタク</t>
    </rPh>
    <rPh sb="411" eb="415">
      <t>ロウスイカショ</t>
    </rPh>
    <rPh sb="416" eb="420">
      <t>ソウキハッケン</t>
    </rPh>
    <rPh sb="420" eb="421">
      <t>オヨ</t>
    </rPh>
    <rPh sb="422" eb="424">
      <t>シュウゼン</t>
    </rPh>
    <rPh sb="425" eb="426">
      <t>スス</t>
    </rPh>
    <rPh sb="431" eb="434">
      <t>ユウシュウリツ</t>
    </rPh>
    <rPh sb="434" eb="436">
      <t>コウジョウ</t>
    </rPh>
    <rPh sb="437" eb="438">
      <t>ハカ</t>
    </rPh>
    <phoneticPr fontId="4"/>
  </si>
  <si>
    <t>①有形固定資産減価償却率
　前年よりも低い数値となり、類似団体と比較しても低い状態となった。浄水場更新事業の完成によって、償却対象資産が増加した影響と考えられる。
②管路経年化率
　前年よりも高い数値となり、１０年の間に、耐用年数を迎える施設も多数あり、耐用年数を迎える管路も増えていくことから、今後も数値は上がっていくものと考えられる。
③管路更新率
　前年よりも高い数値となり、類似団体よりも高い状態である。</t>
    <rPh sb="19" eb="20">
      <t>ヒク</t>
    </rPh>
    <rPh sb="32" eb="34">
      <t>ヒカク</t>
    </rPh>
    <rPh sb="37" eb="38">
      <t>ヒク</t>
    </rPh>
    <rPh sb="46" eb="49">
      <t>ジョウスイジョウ</t>
    </rPh>
    <rPh sb="49" eb="51">
      <t>コウシン</t>
    </rPh>
    <rPh sb="51" eb="53">
      <t>ジギョウ</t>
    </rPh>
    <rPh sb="54" eb="56">
      <t>カンセイ</t>
    </rPh>
    <rPh sb="61" eb="63">
      <t>ショウキャク</t>
    </rPh>
    <rPh sb="63" eb="65">
      <t>タイショウ</t>
    </rPh>
    <rPh sb="65" eb="67">
      <t>シサン</t>
    </rPh>
    <rPh sb="68" eb="70">
      <t>ゾウカ</t>
    </rPh>
    <rPh sb="72" eb="74">
      <t>エイキョウ</t>
    </rPh>
    <rPh sb="75" eb="76">
      <t>カンガ</t>
    </rPh>
    <rPh sb="183" eb="184">
      <t>タカ</t>
    </rPh>
    <rPh sb="198" eb="199">
      <t>タカ</t>
    </rPh>
    <phoneticPr fontId="4"/>
  </si>
  <si>
    <t>　2019年4月に料金改定を行ったことにより、令和元年度以降の経常収支比率及び料金回収率はいずれも100％を超え、類似団体よりも高い数値を保持できている。
令和5年度は前年度より純利益が減少したものの、減少幅が少なかったため、想定よりは多く純利益を確保できた。
　しかし、老朽化の状況を見てもわかるとおり、管路経年化率が年々増加している状況のため、計画的に更新を進めるとともに、これまで以上に、支出の削減や未収金の解消など、経営努力を行い、経営健全化に努めなければならないと考えている。</t>
    <rPh sb="69" eb="71">
      <t>ホジ</t>
    </rPh>
    <rPh sb="113" eb="115">
      <t>ソウテイ</t>
    </rPh>
    <rPh sb="118" eb="119">
      <t>オオ</t>
    </rPh>
    <rPh sb="120" eb="123">
      <t>ジュンリエキ</t>
    </rPh>
    <rPh sb="124" eb="126">
      <t>カクホ</t>
    </rPh>
    <rPh sb="136" eb="138">
      <t>カンロ</t>
    </rPh>
    <rPh sb="138" eb="141">
      <t>ケイネンカ</t>
    </rPh>
    <rPh sb="141" eb="142">
      <t>リツ</t>
    </rPh>
    <rPh sb="153" eb="159">
      <t>カンロケイネンカリツ</t>
    </rPh>
    <rPh sb="160" eb="162">
      <t>ネンネン</t>
    </rPh>
    <rPh sb="162" eb="16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</si>
</sst>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0.56999999999999995</c:v>
                </c:pt>
                <c:pt idx="2">
                  <c:v>0.42</c:v>
                </c:pt>
                <c:pt idx="3">
                  <c:v>0.13</c:v>
                </c:pt>
                <c:pt idx="4">
                  <c:v>1.1399999999999999</c:v>
                </c:pt>
              </c:numCache>
            </c:numRef>
          </c:val>
          <c:extLst>
            <c:ext xmlns:c16="http://schemas.microsoft.com/office/drawing/2014/chart" uri="{C3380CC4-5D6E-409C-BE32-E72D297353CC}">
              <c16:uniqueId val="{00000000-E256-46CC-AAD8-5FA1D3B95E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256-46CC-AAD8-5FA1D3B95E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77.099999999999994</c:v>
                </c:pt>
                <c:pt idx="1">
                  <c:v>82.39</c:v>
                </c:pt>
                <c:pt idx="2">
                  <c:v>81.209999999999994</c:v>
                </c:pt>
                <c:pt idx="3">
                  <c:v>80.66</c:v>
                </c:pt>
                <c:pt idx="4">
                  <c:v>80.77</c:v>
                </c:pt>
              </c:numCache>
            </c:numRef>
          </c:val>
          <c:extLst>
            <c:ext xmlns:c16="http://schemas.microsoft.com/office/drawing/2014/chart" uri="{C3380CC4-5D6E-409C-BE32-E72D297353CC}">
              <c16:uniqueId val="{00000000-EF8E-4C96-9563-C5FBEEDCD8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EF8E-4C96-9563-C5FBEEDCD8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85.03</c:v>
                </c:pt>
                <c:pt idx="1">
                  <c:v>84.26</c:v>
                </c:pt>
                <c:pt idx="2">
                  <c:v>84.11</c:v>
                </c:pt>
                <c:pt idx="3">
                  <c:v>82.59</c:v>
                </c:pt>
                <c:pt idx="4">
                  <c:v>82.26</c:v>
                </c:pt>
              </c:numCache>
            </c:numRef>
          </c:val>
          <c:extLst>
            <c:ext xmlns:c16="http://schemas.microsoft.com/office/drawing/2014/chart" uri="{C3380CC4-5D6E-409C-BE32-E72D297353CC}">
              <c16:uniqueId val="{00000000-AC84-4832-886A-ACF582C218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C84-4832-886A-ACF582C218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122.95</c:v>
                </c:pt>
                <c:pt idx="1">
                  <c:v>122.74</c:v>
                </c:pt>
                <c:pt idx="2">
                  <c:v>123.38</c:v>
                </c:pt>
                <c:pt idx="3">
                  <c:v>119.85</c:v>
                </c:pt>
                <c:pt idx="4">
                  <c:v>118.38</c:v>
                </c:pt>
              </c:numCache>
            </c:numRef>
          </c:val>
          <c:extLst>
            <c:ext xmlns:c16="http://schemas.microsoft.com/office/drawing/2014/chart" uri="{C3380CC4-5D6E-409C-BE32-E72D297353CC}">
              <c16:uniqueId val="{00000000-DE09-4245-BD4B-654BC4D064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E09-4245-BD4B-654BC4D064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47.67</c:v>
                </c:pt>
                <c:pt idx="1">
                  <c:v>48.66</c:v>
                </c:pt>
                <c:pt idx="2">
                  <c:v>49.8</c:v>
                </c:pt>
                <c:pt idx="3">
                  <c:v>51.35</c:v>
                </c:pt>
                <c:pt idx="4">
                  <c:v>44.77</c:v>
                </c:pt>
              </c:numCache>
            </c:numRef>
          </c:val>
          <c:extLst>
            <c:ext xmlns:c16="http://schemas.microsoft.com/office/drawing/2014/chart" uri="{C3380CC4-5D6E-409C-BE32-E72D297353CC}">
              <c16:uniqueId val="{00000000-3A0D-4E41-97ED-CBC688F95A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A0D-4E41-97ED-CBC688F95A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16.13</c:v>
                </c:pt>
                <c:pt idx="1">
                  <c:v>23.95</c:v>
                </c:pt>
                <c:pt idx="2">
                  <c:v>28.02</c:v>
                </c:pt>
                <c:pt idx="3">
                  <c:v>29.03</c:v>
                </c:pt>
                <c:pt idx="4">
                  <c:v>29.85</c:v>
                </c:pt>
              </c:numCache>
            </c:numRef>
          </c:val>
          <c:extLst>
            <c:ext xmlns:c16="http://schemas.microsoft.com/office/drawing/2014/chart" uri="{C3380CC4-5D6E-409C-BE32-E72D297353CC}">
              <c16:uniqueId val="{00000000-15ED-4981-80B5-EFD524B723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5ED-4981-80B5-EFD524B723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05-45A6-816C-C99962C0FC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EF05-45A6-816C-C99962C0FC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149.91999999999999</c:v>
                </c:pt>
                <c:pt idx="1">
                  <c:v>154.37</c:v>
                </c:pt>
                <c:pt idx="2">
                  <c:v>164.59</c:v>
                </c:pt>
                <c:pt idx="3">
                  <c:v>168.42</c:v>
                </c:pt>
                <c:pt idx="4">
                  <c:v>172.5</c:v>
                </c:pt>
              </c:numCache>
            </c:numRef>
          </c:val>
          <c:extLst>
            <c:ext xmlns:c16="http://schemas.microsoft.com/office/drawing/2014/chart" uri="{C3380CC4-5D6E-409C-BE32-E72D297353CC}">
              <c16:uniqueId val="{00000000-ABF0-4C4A-8581-5EAF4F4572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BF0-4C4A-8581-5EAF4F4572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471.12</c:v>
                </c:pt>
                <c:pt idx="1">
                  <c:v>461.07</c:v>
                </c:pt>
                <c:pt idx="2">
                  <c:v>483.91</c:v>
                </c:pt>
                <c:pt idx="3">
                  <c:v>539.45000000000005</c:v>
                </c:pt>
                <c:pt idx="4">
                  <c:v>648.22</c:v>
                </c:pt>
              </c:numCache>
            </c:numRef>
          </c:val>
          <c:extLst>
            <c:ext xmlns:c16="http://schemas.microsoft.com/office/drawing/2014/chart" uri="{C3380CC4-5D6E-409C-BE32-E72D297353CC}">
              <c16:uniqueId val="{00000000-8C35-48E6-B6E1-F08BF45C3C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C35-48E6-B6E1-F08BF45C3C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120.2</c:v>
                </c:pt>
                <c:pt idx="1">
                  <c:v>120.77</c:v>
                </c:pt>
                <c:pt idx="2">
                  <c:v>121.51</c:v>
                </c:pt>
                <c:pt idx="3">
                  <c:v>117.64</c:v>
                </c:pt>
                <c:pt idx="4">
                  <c:v>115.67</c:v>
                </c:pt>
              </c:numCache>
            </c:numRef>
          </c:val>
          <c:extLst>
            <c:ext xmlns:c16="http://schemas.microsoft.com/office/drawing/2014/chart" uri="{C3380CC4-5D6E-409C-BE32-E72D297353CC}">
              <c16:uniqueId val="{00000000-C91C-4978-B99F-EAE6B168FAC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91C-4978-B99F-EAE6B168FAC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205.09</c:v>
                </c:pt>
                <c:pt idx="1">
                  <c:v>208.01</c:v>
                </c:pt>
                <c:pt idx="2">
                  <c:v>208.13</c:v>
                </c:pt>
                <c:pt idx="3">
                  <c:v>217.16</c:v>
                </c:pt>
                <c:pt idx="4">
                  <c:v>221.96</c:v>
                </c:pt>
              </c:numCache>
            </c:numRef>
          </c:val>
          <c:extLst>
            <c:ext xmlns:c16="http://schemas.microsoft.com/office/drawing/2014/chart" uri="{C3380CC4-5D6E-409C-BE32-E72D297353CC}">
              <c16:uniqueId val="{00000000-018A-40CF-8847-09183F671B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018A-40CF-8847-09183F671B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北海道　登別市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44451</v>
      </c>
      <c r="AM8" s="58"/>
      <c r="AN8" s="58"/>
      <c r="AO8" s="58"/>
      <c r="AP8" s="58"/>
      <c r="AQ8" s="58"/>
      <c r="AR8" s="58"/>
      <c r="AS8" s="58"/>
      <c r="AT8" s="55">
        <f>データ!$S$6</f>
        <v>212.21</v>
      </c>
      <c r="AU8" s="56"/>
      <c r="AV8" s="56"/>
      <c r="AW8" s="56"/>
      <c r="AX8" s="56"/>
      <c r="AY8" s="56"/>
      <c r="AZ8" s="56"/>
      <c r="BA8" s="56"/>
      <c r="BB8" s="45">
        <f>データ!$T$6</f>
        <v>209.47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43.37</v>
      </c>
      <c r="J10" s="56"/>
      <c r="K10" s="56"/>
      <c r="L10" s="56"/>
      <c r="M10" s="56"/>
      <c r="N10" s="56"/>
      <c r="O10" s="57"/>
      <c r="P10" s="45">
        <f>データ!$P$6</f>
        <v>98.78</v>
      </c>
      <c r="Q10" s="45"/>
      <c r="R10" s="45"/>
      <c r="S10" s="45"/>
      <c r="T10" s="45"/>
      <c r="U10" s="45"/>
      <c r="V10" s="45"/>
      <c r="W10" s="58">
        <f>データ!$Q$6</f>
        <v>4822</v>
      </c>
      <c r="X10" s="58"/>
      <c r="Y10" s="58"/>
      <c r="Z10" s="58"/>
      <c r="AA10" s="58"/>
      <c r="AB10" s="58"/>
      <c r="AC10" s="58"/>
      <c r="AD10" s="2"/>
      <c r="AE10" s="2"/>
      <c r="AF10" s="2"/>
      <c r="AG10" s="2"/>
      <c r="AH10" s="2"/>
      <c r="AI10" s="2"/>
      <c r="AJ10" s="2"/>
      <c r="AK10" s="2"/>
      <c r="AL10" s="58">
        <f>データ!$U$6</f>
        <v>43488</v>
      </c>
      <c r="AM10" s="58"/>
      <c r="AN10" s="58"/>
      <c r="AO10" s="58"/>
      <c r="AP10" s="58"/>
      <c r="AQ10" s="58"/>
      <c r="AR10" s="58"/>
      <c r="AS10" s="58"/>
      <c r="AT10" s="55">
        <f>データ!$V$6</f>
        <v>19.010000000000002</v>
      </c>
      <c r="AU10" s="56"/>
      <c r="AV10" s="56"/>
      <c r="AW10" s="56"/>
      <c r="AX10" s="56"/>
      <c r="AY10" s="56"/>
      <c r="AZ10" s="56"/>
      <c r="BA10" s="56"/>
      <c r="BB10" s="45">
        <f>データ!$W$6</f>
        <v>2287.64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gdXlH/slZFDKpQneO3HvYtJxATUjIU/ShJcLZDzjaIZrIJs8hf6nsIfFH6cmD99FpbG170l5qAApAtqgDk7YQ==" saltValue="vQXnEmqkuHkIilfk28o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12301</v>
      </c>
      <c r="D6" s="20">
        <f t="shared" si="3"/>
        <v>46</v>
      </c>
      <c r="E6" s="20">
        <f t="shared" si="3"/>
        <v>1</v>
      </c>
      <c r="F6" s="20">
        <f t="shared" si="3"/>
        <v>0</v>
      </c>
      <c r="G6" s="20">
        <f t="shared" si="3"/>
        <v>1</v>
      </c>
      <c r="H6" s="20" t="str">
        <f t="shared" si="3"/>
        <v>北海道　登別市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43.37</v>
      </c>
      <c r="P6" s="21">
        <f t="shared" si="3"/>
        <v>98.78</v>
      </c>
      <c r="Q6" s="21">
        <f t="shared" si="3"/>
        <v>4822</v>
      </c>
      <c r="R6" s="21">
        <f t="shared" si="3"/>
        <v>44451</v>
      </c>
      <c r="S6" s="21">
        <f t="shared" si="3"/>
        <v>212.21</v>
      </c>
      <c r="T6" s="21">
        <f t="shared" si="3"/>
        <v>209.47</v>
      </c>
      <c r="U6" s="21">
        <f t="shared" si="3"/>
        <v>43488</v>
      </c>
      <c r="V6" s="21">
        <f t="shared" si="3"/>
        <v>19.010000000000002</v>
      </c>
      <c r="W6" s="21">
        <f t="shared" si="3"/>
        <v>2287.64</v>
      </c>
      <c r="X6" s="22">
        <f>IF(X7="",NA(),X7)</f>
        <v>122.95</v>
      </c>
      <c r="Y6" s="22">
        <f t="shared" ref="Y6:AG6" si="4">IF(Y7="",NA(),Y7)</f>
        <v>122.74</v>
      </c>
      <c r="Z6" s="22">
        <f t="shared" si="4"/>
        <v>123.38</v>
      </c>
      <c r="AA6" s="22">
        <f t="shared" si="4"/>
        <v>119.85</v>
      </c>
      <c r="AB6" s="22">
        <f t="shared" si="4"/>
        <v>118.38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149.91999999999999</v>
      </c>
      <c r="AU6" s="22">
        <f t="shared" ref="AU6:BC6" si="6">IF(AU7="",NA(),AU7)</f>
        <v>154.37</v>
      </c>
      <c r="AV6" s="22">
        <f t="shared" si="6"/>
        <v>164.59</v>
      </c>
      <c r="AW6" s="22">
        <f t="shared" si="6"/>
        <v>168.42</v>
      </c>
      <c r="AX6" s="22">
        <f t="shared" si="6"/>
        <v>172.5</v>
      </c>
      <c r="AY6" s="22">
        <f t="shared" si="6"/>
        <v>365.18</v>
      </c>
      <c r="AZ6" s="22">
        <f t="shared" si="6"/>
        <v>327.77</v>
      </c>
      <c r="BA6" s="22">
        <f t="shared" si="6"/>
        <v>338.02</v>
      </c>
      <c r="BB6" s="22">
        <f t="shared" si="6"/>
        <v>345.94</v>
      </c>
      <c r="BC6" s="22">
        <f t="shared" si="6"/>
        <v>329.7</v>
      </c>
      <c r="BD6" s="21" t="str">
        <f>IF(BD7="","",IF(BD7="-","【-】","【"&amp;SUBSTITUTE(TEXT(BD7,"#,##0.00"),"-","△")&amp;"】"))</f>
        <v>【243.36】</v>
      </c>
      <c r="BE6" s="22">
        <f>IF(BE7="",NA(),BE7)</f>
        <v>471.12</v>
      </c>
      <c r="BF6" s="22">
        <f t="shared" ref="BF6:BN6" si="7">IF(BF7="",NA(),BF7)</f>
        <v>461.07</v>
      </c>
      <c r="BG6" s="22">
        <f t="shared" si="7"/>
        <v>483.91</v>
      </c>
      <c r="BH6" s="22">
        <f t="shared" si="7"/>
        <v>539.45000000000005</v>
      </c>
      <c r="BI6" s="22">
        <f t="shared" si="7"/>
        <v>648.22</v>
      </c>
      <c r="BJ6" s="22">
        <f t="shared" si="7"/>
        <v>371.65</v>
      </c>
      <c r="BK6" s="22">
        <f t="shared" si="7"/>
        <v>397.1</v>
      </c>
      <c r="BL6" s="22">
        <f t="shared" si="7"/>
        <v>379.91</v>
      </c>
      <c r="BM6" s="22">
        <f t="shared" si="7"/>
        <v>386.61</v>
      </c>
      <c r="BN6" s="22">
        <f t="shared" si="7"/>
        <v>381.56</v>
      </c>
      <c r="BO6" s="21" t="str">
        <f>IF(BO7="","",IF(BO7="-","【-】","【"&amp;SUBSTITUTE(TEXT(BO7,"#,##0.00"),"-","△")&amp;"】"))</f>
        <v>【265.93】</v>
      </c>
      <c r="BP6" s="22">
        <f>IF(BP7="",NA(),BP7)</f>
        <v>120.2</v>
      </c>
      <c r="BQ6" s="22">
        <f t="shared" ref="BQ6:BY6" si="8">IF(BQ7="",NA(),BQ7)</f>
        <v>120.77</v>
      </c>
      <c r="BR6" s="22">
        <f t="shared" si="8"/>
        <v>121.51</v>
      </c>
      <c r="BS6" s="22">
        <f t="shared" si="8"/>
        <v>117.64</v>
      </c>
      <c r="BT6" s="22">
        <f t="shared" si="8"/>
        <v>115.67</v>
      </c>
      <c r="BU6" s="22">
        <f t="shared" si="8"/>
        <v>98.77</v>
      </c>
      <c r="BV6" s="22">
        <f t="shared" si="8"/>
        <v>95.79</v>
      </c>
      <c r="BW6" s="22">
        <f t="shared" si="8"/>
        <v>98.3</v>
      </c>
      <c r="BX6" s="22">
        <f t="shared" si="8"/>
        <v>93.82</v>
      </c>
      <c r="BY6" s="22">
        <f t="shared" si="8"/>
        <v>95.04</v>
      </c>
      <c r="BZ6" s="21" t="str">
        <f>IF(BZ7="","",IF(BZ7="-","【-】","【"&amp;SUBSTITUTE(TEXT(BZ7,"#,##0.00"),"-","△")&amp;"】"))</f>
        <v>【97.82】</v>
      </c>
      <c r="CA6" s="22">
        <f>IF(CA7="",NA(),CA7)</f>
        <v>205.09</v>
      </c>
      <c r="CB6" s="22">
        <f t="shared" ref="CB6:CJ6" si="9">IF(CB7="",NA(),CB7)</f>
        <v>208.01</v>
      </c>
      <c r="CC6" s="22">
        <f t="shared" si="9"/>
        <v>208.13</v>
      </c>
      <c r="CD6" s="22">
        <f t="shared" si="9"/>
        <v>217.16</v>
      </c>
      <c r="CE6" s="22">
        <f t="shared" si="9"/>
        <v>221.96</v>
      </c>
      <c r="CF6" s="22">
        <f t="shared" si="9"/>
        <v>173.67</v>
      </c>
      <c r="CG6" s="22">
        <f t="shared" si="9"/>
        <v>171.13</v>
      </c>
      <c r="CH6" s="22">
        <f t="shared" si="9"/>
        <v>173.7</v>
      </c>
      <c r="CI6" s="22">
        <f t="shared" si="9"/>
        <v>178.94</v>
      </c>
      <c r="CJ6" s="22">
        <f t="shared" si="9"/>
        <v>180.19</v>
      </c>
      <c r="CK6" s="21" t="str">
        <f>IF(CK7="","",IF(CK7="-","【-】","【"&amp;SUBSTITUTE(TEXT(CK7,"#,##0.00"),"-","△")&amp;"】"))</f>
        <v>【177.56】</v>
      </c>
      <c r="CL6" s="22">
        <f>IF(CL7="",NA(),CL7)</f>
        <v>77.099999999999994</v>
      </c>
      <c r="CM6" s="22">
        <f t="shared" ref="CM6:CU6" si="10">IF(CM7="",NA(),CM7)</f>
        <v>82.39</v>
      </c>
      <c r="CN6" s="22">
        <f t="shared" si="10"/>
        <v>81.209999999999994</v>
      </c>
      <c r="CO6" s="22">
        <f t="shared" si="10"/>
        <v>80.66</v>
      </c>
      <c r="CP6" s="22">
        <f t="shared" si="10"/>
        <v>80.77</v>
      </c>
      <c r="CQ6" s="22">
        <f t="shared" si="10"/>
        <v>59.67</v>
      </c>
      <c r="CR6" s="22">
        <f t="shared" si="10"/>
        <v>60.12</v>
      </c>
      <c r="CS6" s="22">
        <f t="shared" si="10"/>
        <v>60.34</v>
      </c>
      <c r="CT6" s="22">
        <f t="shared" si="10"/>
        <v>59.54</v>
      </c>
      <c r="CU6" s="22">
        <f t="shared" si="10"/>
        <v>59.26</v>
      </c>
      <c r="CV6" s="21" t="str">
        <f>IF(CV7="","",IF(CV7="-","【-】","【"&amp;SUBSTITUTE(TEXT(CV7,"#,##0.00"),"-","△")&amp;"】"))</f>
        <v>【59.81】</v>
      </c>
      <c r="CW6" s="22">
        <f>IF(CW7="",NA(),CW7)</f>
        <v>85.03</v>
      </c>
      <c r="CX6" s="22">
        <f t="shared" ref="CX6:DF6" si="11">IF(CX7="",NA(),CX7)</f>
        <v>84.26</v>
      </c>
      <c r="CY6" s="22">
        <f t="shared" si="11"/>
        <v>84.11</v>
      </c>
      <c r="CZ6" s="22">
        <f t="shared" si="11"/>
        <v>82.59</v>
      </c>
      <c r="DA6" s="22">
        <f t="shared" si="11"/>
        <v>82.26</v>
      </c>
      <c r="DB6" s="22">
        <f t="shared" si="11"/>
        <v>84.6</v>
      </c>
      <c r="DC6" s="22">
        <f t="shared" si="11"/>
        <v>84.24</v>
      </c>
      <c r="DD6" s="22">
        <f t="shared" si="11"/>
        <v>84.19</v>
      </c>
      <c r="DE6" s="22">
        <f t="shared" si="11"/>
        <v>83.93</v>
      </c>
      <c r="DF6" s="22">
        <f t="shared" si="11"/>
        <v>83.84</v>
      </c>
      <c r="DG6" s="21" t="str">
        <f>IF(DG7="","",IF(DG7="-","【-】","【"&amp;SUBSTITUTE(TEXT(DG7,"#,##0.00"),"-","△")&amp;"】"))</f>
        <v>【89.42】</v>
      </c>
      <c r="DH6" s="22">
        <f>IF(DH7="",NA(),DH7)</f>
        <v>47.67</v>
      </c>
      <c r="DI6" s="22">
        <f t="shared" ref="DI6:DQ6" si="12">IF(DI7="",NA(),DI7)</f>
        <v>48.66</v>
      </c>
      <c r="DJ6" s="22">
        <f t="shared" si="12"/>
        <v>49.8</v>
      </c>
      <c r="DK6" s="22">
        <f t="shared" si="12"/>
        <v>51.35</v>
      </c>
      <c r="DL6" s="22">
        <f t="shared" si="12"/>
        <v>44.77</v>
      </c>
      <c r="DM6" s="22">
        <f t="shared" si="12"/>
        <v>48.17</v>
      </c>
      <c r="DN6" s="22">
        <f t="shared" si="12"/>
        <v>48.83</v>
      </c>
      <c r="DO6" s="22">
        <f t="shared" si="12"/>
        <v>49.96</v>
      </c>
      <c r="DP6" s="22">
        <f t="shared" si="12"/>
        <v>50.82</v>
      </c>
      <c r="DQ6" s="22">
        <f t="shared" si="12"/>
        <v>51.82</v>
      </c>
      <c r="DR6" s="21" t="str">
        <f>IF(DR7="","",IF(DR7="-","【-】","【"&amp;SUBSTITUTE(TEXT(DR7,"#,##0.00"),"-","△")&amp;"】"))</f>
        <v>【52.02】</v>
      </c>
      <c r="DS6" s="22">
        <f>IF(DS7="",NA(),DS7)</f>
        <v>16.13</v>
      </c>
      <c r="DT6" s="22">
        <f t="shared" ref="DT6:EB6" si="13">IF(DT7="",NA(),DT7)</f>
        <v>23.95</v>
      </c>
      <c r="DU6" s="22">
        <f t="shared" si="13"/>
        <v>28.02</v>
      </c>
      <c r="DV6" s="22">
        <f t="shared" si="13"/>
        <v>29.03</v>
      </c>
      <c r="DW6" s="22">
        <f t="shared" si="13"/>
        <v>29.85</v>
      </c>
      <c r="DX6" s="22">
        <f t="shared" si="13"/>
        <v>17.12</v>
      </c>
      <c r="DY6" s="22">
        <f t="shared" si="13"/>
        <v>18.18</v>
      </c>
      <c r="DZ6" s="22">
        <f t="shared" si="13"/>
        <v>19.32</v>
      </c>
      <c r="EA6" s="22">
        <f t="shared" si="13"/>
        <v>21.16</v>
      </c>
      <c r="EB6" s="22">
        <f t="shared" si="13"/>
        <v>22.72</v>
      </c>
      <c r="EC6" s="21" t="str">
        <f>IF(EC7="","",IF(EC7="-","【-】","【"&amp;SUBSTITUTE(TEXT(EC7,"#,##0.00"),"-","△")&amp;"】"))</f>
        <v>【25.37】</v>
      </c>
      <c r="ED6" s="22">
        <f>IF(ED7="",NA(),ED7)</f>
        <v>0.71</v>
      </c>
      <c r="EE6" s="22">
        <f t="shared" ref="EE6:EM6" si="14">IF(EE7="",NA(),EE7)</f>
        <v>0.56999999999999995</v>
      </c>
      <c r="EF6" s="22">
        <f t="shared" si="14"/>
        <v>0.42</v>
      </c>
      <c r="EG6" s="22">
        <f t="shared" si="14"/>
        <v>0.13</v>
      </c>
      <c r="EH6" s="22">
        <f t="shared" si="14"/>
        <v>1.1399999999999999</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12301</v>
      </c>
      <c r="D7" s="24">
        <v>46</v>
      </c>
      <c r="E7" s="24">
        <v>1</v>
      </c>
      <c r="F7" s="24">
        <v>0</v>
      </c>
      <c r="G7" s="24">
        <v>1</v>
      </c>
      <c r="H7" s="24" t="s">
        <v>93</v>
      </c>
      <c r="I7" s="24" t="s">
        <v>94</v>
      </c>
      <c r="J7" s="24" t="s">
        <v>95</v>
      </c>
      <c r="K7" s="24" t="s">
        <v>96</v>
      </c>
      <c r="L7" s="24" t="s">
        <v>97</v>
      </c>
      <c r="M7" s="24" t="s">
        <v>98</v>
      </c>
      <c r="N7" s="25" t="s">
        <v>99</v>
      </c>
      <c r="O7" s="25">
        <v>43.37</v>
      </c>
      <c r="P7" s="25">
        <v>98.78</v>
      </c>
      <c r="Q7" s="25">
        <v>4822</v>
      </c>
      <c r="R7" s="25">
        <v>44451</v>
      </c>
      <c r="S7" s="25">
        <v>212.21</v>
      </c>
      <c r="T7" s="25">
        <v>209.47</v>
      </c>
      <c r="U7" s="25">
        <v>43488</v>
      </c>
      <c r="V7" s="25">
        <v>19.010000000000002</v>
      </c>
      <c r="W7" s="25">
        <v>2287.64</v>
      </c>
      <c r="X7" s="25">
        <v>122.95</v>
      </c>
      <c r="Y7" s="25">
        <v>122.74</v>
      </c>
      <c r="Z7" s="25">
        <v>123.38</v>
      </c>
      <c r="AA7" s="25">
        <v>119.85</v>
      </c>
      <c r="AB7" s="25">
        <v>118.38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149.91999999999999</v>
      </c>
      <c r="AU7" s="25">
        <v>154.37</v>
      </c>
      <c r="AV7" s="25">
        <v>164.59</v>
      </c>
      <c r="AW7" s="25">
        <v>168.42</v>
      </c>
      <c r="AX7" s="25">
        <v>172.5</v>
      </c>
      <c r="AY7" s="25">
        <v>365.18</v>
      </c>
      <c r="AZ7" s="25">
        <v>327.77</v>
      </c>
      <c r="BA7" s="25">
        <v>338.02</v>
      </c>
      <c r="BB7" s="25">
        <v>345.94</v>
      </c>
      <c r="BC7" s="25">
        <v>329.7</v>
      </c>
      <c r="BD7" s="25">
        <v>243.36</v>
      </c>
      <c r="BE7" s="25">
        <v>471.12</v>
      </c>
      <c r="BF7" s="25">
        <v>461.07</v>
      </c>
      <c r="BG7" s="25">
        <v>483.91</v>
      </c>
      <c r="BH7" s="25">
        <v>539.45000000000005</v>
      </c>
      <c r="BI7" s="25">
        <v>648.22</v>
      </c>
      <c r="BJ7" s="25">
        <v>371.65</v>
      </c>
      <c r="BK7" s="25">
        <v>397.1</v>
      </c>
      <c r="BL7" s="25">
        <v>379.91</v>
      </c>
      <c r="BM7" s="25">
        <v>386.61</v>
      </c>
      <c r="BN7" s="25">
        <v>381.56</v>
      </c>
      <c r="BO7" s="25">
        <v>265.93</v>
      </c>
      <c r="BP7" s="25">
        <v>120.2</v>
      </c>
      <c r="BQ7" s="25">
        <v>120.77</v>
      </c>
      <c r="BR7" s="25">
        <v>121.51</v>
      </c>
      <c r="BS7" s="25">
        <v>117.64</v>
      </c>
      <c r="BT7" s="25">
        <v>115.67</v>
      </c>
      <c r="BU7" s="25">
        <v>98.77</v>
      </c>
      <c r="BV7" s="25">
        <v>95.79</v>
      </c>
      <c r="BW7" s="25">
        <v>98.3</v>
      </c>
      <c r="BX7" s="25">
        <v>93.82</v>
      </c>
      <c r="BY7" s="25">
        <v>95.04</v>
      </c>
      <c r="BZ7" s="25">
        <v>97.82</v>
      </c>
      <c r="CA7" s="25">
        <v>205.09</v>
      </c>
      <c r="CB7" s="25">
        <v>208.01</v>
      </c>
      <c r="CC7" s="25">
        <v>208.13</v>
      </c>
      <c r="CD7" s="25">
        <v>217.16</v>
      </c>
      <c r="CE7" s="25">
        <v>221.96</v>
      </c>
      <c r="CF7" s="25">
        <v>173.67</v>
      </c>
      <c r="CG7" s="25">
        <v>171.13</v>
      </c>
      <c r="CH7" s="25">
        <v>173.7</v>
      </c>
      <c r="CI7" s="25">
        <v>178.94</v>
      </c>
      <c r="CJ7" s="25">
        <v>180.19</v>
      </c>
      <c r="CK7" s="25">
        <v>177.56</v>
      </c>
      <c r="CL7" s="25">
        <v>77.099999999999994</v>
      </c>
      <c r="CM7" s="25">
        <v>82.39</v>
      </c>
      <c r="CN7" s="25">
        <v>81.209999999999994</v>
      </c>
      <c r="CO7" s="25">
        <v>80.66</v>
      </c>
      <c r="CP7" s="25">
        <v>80.77</v>
      </c>
      <c r="CQ7" s="25">
        <v>59.67</v>
      </c>
      <c r="CR7" s="25">
        <v>60.12</v>
      </c>
      <c r="CS7" s="25">
        <v>60.34</v>
      </c>
      <c r="CT7" s="25">
        <v>59.54</v>
      </c>
      <c r="CU7" s="25">
        <v>59.26</v>
      </c>
      <c r="CV7" s="25">
        <v>59.81</v>
      </c>
      <c r="CW7" s="25">
        <v>85.03</v>
      </c>
      <c r="CX7" s="25">
        <v>84.26</v>
      </c>
      <c r="CY7" s="25">
        <v>84.11</v>
      </c>
      <c r="CZ7" s="25">
        <v>82.59</v>
      </c>
      <c r="DA7" s="25">
        <v>82.26</v>
      </c>
      <c r="DB7" s="25">
        <v>84.6</v>
      </c>
      <c r="DC7" s="25">
        <v>84.24</v>
      </c>
      <c r="DD7" s="25">
        <v>84.19</v>
      </c>
      <c r="DE7" s="25">
        <v>83.93</v>
      </c>
      <c r="DF7" s="25">
        <v>83.84</v>
      </c>
      <c r="DG7" s="25">
        <v>89.42</v>
      </c>
      <c r="DH7" s="25">
        <v>47.67</v>
      </c>
      <c r="DI7" s="25">
        <v>48.66</v>
      </c>
      <c r="DJ7" s="25">
        <v>49.8</v>
      </c>
      <c r="DK7" s="25">
        <v>51.35</v>
      </c>
      <c r="DL7" s="25">
        <v>44.77</v>
      </c>
      <c r="DM7" s="25">
        <v>48.17</v>
      </c>
      <c r="DN7" s="25">
        <v>48.83</v>
      </c>
      <c r="DO7" s="25">
        <v>49.96</v>
      </c>
      <c r="DP7" s="25">
        <v>50.82</v>
      </c>
      <c r="DQ7" s="25">
        <v>51.82</v>
      </c>
      <c r="DR7" s="25">
        <v>52.02</v>
      </c>
      <c r="DS7" s="25">
        <v>16.13</v>
      </c>
      <c r="DT7" s="25">
        <v>23.95</v>
      </c>
      <c r="DU7" s="25">
        <v>28.02</v>
      </c>
      <c r="DV7" s="25">
        <v>29.03</v>
      </c>
      <c r="DW7" s="25">
        <v>29.85</v>
      </c>
      <c r="DX7" s="25">
        <v>17.12</v>
      </c>
      <c r="DY7" s="25">
        <v>18.18</v>
      </c>
      <c r="DZ7" s="25">
        <v>19.32</v>
      </c>
      <c r="EA7" s="25">
        <v>21.16</v>
      </c>
      <c r="EB7" s="25">
        <v>22.72</v>
      </c>
      <c r="EC7" s="25">
        <v>25.37</v>
      </c>
      <c r="ED7" s="25">
        <v>0.71</v>
      </c>
      <c r="EE7" s="25">
        <v>0.56999999999999995</v>
      </c>
      <c r="EF7" s="25">
        <v>0.42</v>
      </c>
      <c r="EG7" s="25">
        <v>0.13</v>
      </c>
      <c r="EH7" s="25">
        <v>1.1399999999999999</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種市　祐大</cp:lastModifiedBy>
  <dcterms:created xsi:type="dcterms:W3CDTF">2025-01-24T06:42:54Z</dcterms:created>
  <dcterms:modified xsi:type="dcterms:W3CDTF">2025-01-28T04:55:39Z</dcterms:modified>
  <cp:category/>
</cp:coreProperties>
</file>