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5345" windowHeight="5100" tabRatio="635"/>
  </bookViews>
  <sheets>
    <sheet name="補助金交付申請予定額算定シート" sheetId="2" r:id="rId1"/>
  </sheets>
  <definedNames>
    <definedName name="_xlnm.Print_Area" localSheetId="0">補助金交付申請予定額算定シート!$A$1:$N$38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<sst xmlns="http://schemas.openxmlformats.org/spreadsheetml/2006/main" xmlns:r="http://schemas.openxmlformats.org/officeDocument/2006/relationships" count="52" uniqueCount="52">
  <si>
    <t>エアコン（設置費込み）</t>
    <rPh sb="5" eb="8">
      <t>せっちひ</t>
    </rPh>
    <rPh sb="8" eb="9">
      <t>こ</t>
    </rPh>
    <phoneticPr fontId="5" type="Hiragana"/>
  </si>
  <si>
    <t>見積書に記載されている諸経費を記入してください。</t>
    <rPh sb="0" eb="3">
      <t>みつもりしょ</t>
    </rPh>
    <rPh sb="4" eb="6">
      <t>きさい</t>
    </rPh>
    <rPh sb="11" eb="14">
      <t>しょけいひ</t>
    </rPh>
    <rPh sb="15" eb="17">
      <t>きにゅう</t>
    </rPh>
    <phoneticPr fontId="5" type="Hiragana"/>
  </si>
  <si>
    <t>諸経費</t>
    <rPh sb="0" eb="3">
      <t>しょけいひ</t>
    </rPh>
    <phoneticPr fontId="5" type="Hiragana"/>
  </si>
  <si>
    <t>〈見積書の例〉</t>
    <rPh sb="1" eb="4">
      <t>みつもりしょ</t>
    </rPh>
    <rPh sb="5" eb="6">
      <t>れい</t>
    </rPh>
    <phoneticPr fontId="5" type="Hiragana"/>
  </si>
  <si>
    <t>小　計</t>
    <rPh sb="0" eb="1">
      <t>しょう</t>
    </rPh>
    <rPh sb="2" eb="3">
      <t>けい</t>
    </rPh>
    <phoneticPr fontId="5" type="Hiragana"/>
  </si>
  <si>
    <t>太陽光発
電設備等</t>
    <rPh sb="0" eb="3">
      <t>たいようこう</t>
    </rPh>
    <rPh sb="3" eb="4">
      <t>はつ</t>
    </rPh>
    <rPh sb="5" eb="6">
      <t>いかずち</t>
    </rPh>
    <rPh sb="6" eb="8">
      <t>せつび</t>
    </rPh>
    <rPh sb="8" eb="9">
      <t>とう</t>
    </rPh>
    <phoneticPr fontId="5" type="Hiragana"/>
  </si>
  <si>
    <t/>
  </si>
  <si>
    <t>定置型蓄電池</t>
    <rPh sb="0" eb="3">
      <t>ていちがた</t>
    </rPh>
    <rPh sb="3" eb="6">
      <t>ちくでんち</t>
    </rPh>
    <phoneticPr fontId="5" type="Hiragana"/>
  </si>
  <si>
    <t>見積書に記載されている税抜合計額を記入してください。
値引きがある場合は、値引きを含めた合計額を記入してください。</t>
    <rPh sb="0" eb="3">
      <t>みつもりしょ</t>
    </rPh>
    <rPh sb="4" eb="6">
      <t>きさい</t>
    </rPh>
    <rPh sb="11" eb="13">
      <t>ぜいぬき</t>
    </rPh>
    <rPh sb="13" eb="16">
      <t>ごうけいがく</t>
    </rPh>
    <rPh sb="17" eb="19">
      <t>きにゅう</t>
    </rPh>
    <rPh sb="27" eb="29">
      <t>ねび</t>
    </rPh>
    <rPh sb="33" eb="35">
      <t>ばあい</t>
    </rPh>
    <rPh sb="37" eb="39">
      <t>ねび</t>
    </rPh>
    <rPh sb="41" eb="42">
      <t>ふく</t>
    </rPh>
    <rPh sb="44" eb="47">
      <t>ごうけいがく</t>
    </rPh>
    <rPh sb="48" eb="50">
      <t>きにゅう</t>
    </rPh>
    <phoneticPr fontId="5" type="Hiragana"/>
  </si>
  <si>
    <t>補助率
④</t>
  </si>
  <si>
    <t>電気冷凍庫</t>
    <rPh sb="0" eb="2">
      <t>でんき</t>
    </rPh>
    <rPh sb="2" eb="5">
      <t>れいとうこ</t>
    </rPh>
    <phoneticPr fontId="5" type="Hiragana"/>
  </si>
  <si>
    <t>プルダウンより対象製品を選択してください。</t>
  </si>
  <si>
    <t>エアコン</t>
  </si>
  <si>
    <t>　　省エネ家電の補助金額　合計</t>
    <rPh sb="2" eb="3">
      <t>しょう</t>
    </rPh>
    <rPh sb="5" eb="7">
      <t>かでん</t>
    </rPh>
    <rPh sb="8" eb="11">
      <t>ほじょきん</t>
    </rPh>
    <rPh sb="11" eb="12">
      <t>がく</t>
    </rPh>
    <rPh sb="13" eb="15">
      <t>ごうけい</t>
    </rPh>
    <phoneticPr fontId="5" type="Hiragana"/>
  </si>
  <si>
    <t>購入・設置・
配送費用
（税抜）
①</t>
  </si>
  <si>
    <t>　　　※　補助対象経費は消費税相当額を含めた額となります。</t>
  </si>
  <si>
    <t>補助対象経費
③
((①＋②)×1.1)</t>
  </si>
  <si>
    <t>諸経費
相当額
（税抜）
②</t>
  </si>
  <si>
    <t>省エネ家電</t>
    <rPh sb="0" eb="1">
      <t>しょう</t>
    </rPh>
    <rPh sb="3" eb="5">
      <t>かでん</t>
    </rPh>
    <phoneticPr fontId="5" type="Hiragana"/>
  </si>
  <si>
    <t>ＬＥＤ照明器具</t>
    <rPh sb="3" eb="5">
      <t>しょうめい</t>
    </rPh>
    <rPh sb="5" eb="7">
      <t>きぐ</t>
    </rPh>
    <phoneticPr fontId="5" type="Hiragana"/>
  </si>
  <si>
    <r>
      <t xml:space="preserve">補助金額
(③×④)
</t>
    </r>
    <r>
      <rPr>
        <sz val="8"/>
        <color theme="1"/>
        <rFont val="ＭＳ ゴシック"/>
      </rPr>
      <t>※1,000円未満切捨て</t>
    </r>
  </si>
  <si>
    <t>電気冷蔵庫</t>
    <rPh sb="0" eb="2">
      <t>でんき</t>
    </rPh>
    <rPh sb="2" eb="5">
      <t>れいぞうこ</t>
    </rPh>
    <phoneticPr fontId="5" type="Hiragana"/>
  </si>
  <si>
    <t>電気便座</t>
    <rPh sb="0" eb="2">
      <t>でんき</t>
    </rPh>
    <rPh sb="2" eb="4">
      <t>べんざ</t>
    </rPh>
    <phoneticPr fontId="5" type="Hiragana"/>
  </si>
  <si>
    <t>その他工事</t>
    <rPh sb="2" eb="3">
      <t>た</t>
    </rPh>
    <rPh sb="3" eb="5">
      <t>こうじ</t>
    </rPh>
    <phoneticPr fontId="5" type="Hiragana"/>
  </si>
  <si>
    <t>太陽光発電設備
及び定置型蓄電池</t>
    <rPh sb="0" eb="3">
      <t>たいようこう</t>
    </rPh>
    <rPh sb="3" eb="5">
      <t>はつでん</t>
    </rPh>
    <rPh sb="5" eb="7">
      <t>せつび</t>
    </rPh>
    <rPh sb="8" eb="9">
      <t>およ</t>
    </rPh>
    <rPh sb="10" eb="13">
      <t>ていちがた</t>
    </rPh>
    <rPh sb="13" eb="16">
      <t>ちくでんち</t>
    </rPh>
    <phoneticPr fontId="5" type="Hiragana"/>
  </si>
  <si>
    <t>対 象 製 品</t>
    <rPh sb="0" eb="1">
      <t>たい</t>
    </rPh>
    <rPh sb="2" eb="3">
      <t>ぞう</t>
    </rPh>
    <rPh sb="4" eb="5">
      <t>せい</t>
    </rPh>
    <rPh sb="6" eb="7">
      <t>しな</t>
    </rPh>
    <phoneticPr fontId="5" type="Hiragana"/>
  </si>
  <si>
    <t>（※上限　50,000円）</t>
    <rPh sb="2" eb="4">
      <t>じょうげん</t>
    </rPh>
    <rPh sb="11" eb="12">
      <t>えん</t>
    </rPh>
    <phoneticPr fontId="5" type="Hiragana"/>
  </si>
  <si>
    <t>（※上限　20,000円）</t>
    <rPh sb="2" eb="4">
      <t>じょうげん</t>
    </rPh>
    <rPh sb="11" eb="12">
      <t>えん</t>
    </rPh>
    <phoneticPr fontId="5" type="Hiragana"/>
  </si>
  <si>
    <t>←</t>
  </si>
  <si>
    <r>
      <t>　　</t>
    </r>
    <r>
      <rPr>
        <b/>
        <sz val="12"/>
        <color theme="1"/>
        <rFont val="ＭＳ ゴシック"/>
      </rPr>
      <t>補助金交付申請予定額</t>
    </r>
    <r>
      <rPr>
        <sz val="10"/>
        <color theme="1"/>
        <rFont val="ＭＳ ゴシック"/>
      </rPr>
      <t xml:space="preserve">
　　</t>
    </r>
    <r>
      <rPr>
        <sz val="9"/>
        <color theme="1"/>
        <rFont val="ＭＳ ゴシック"/>
      </rPr>
      <t>（省エネ家電の補助金額合計と太陽光発電設備等の合計）</t>
    </r>
    <rPh sb="2" eb="5">
      <t>ほじょきん</t>
    </rPh>
    <rPh sb="5" eb="7">
      <t>こうふ</t>
    </rPh>
    <rPh sb="7" eb="9">
      <t>しんせい</t>
    </rPh>
    <rPh sb="9" eb="11">
      <t>よてい</t>
    </rPh>
    <rPh sb="11" eb="12">
      <t>がく</t>
    </rPh>
    <rPh sb="16" eb="17">
      <t>しょう</t>
    </rPh>
    <rPh sb="19" eb="21">
      <t>かでん</t>
    </rPh>
    <rPh sb="22" eb="25">
      <t>ほじょきん</t>
    </rPh>
    <rPh sb="25" eb="26">
      <t>がく</t>
    </rPh>
    <rPh sb="26" eb="28">
      <t>ごうけい</t>
    </rPh>
    <rPh sb="29" eb="32">
      <t>たいようこう</t>
    </rPh>
    <rPh sb="32" eb="34">
      <t>はつでん</t>
    </rPh>
    <rPh sb="34" eb="36">
      <t>せつび</t>
    </rPh>
    <rPh sb="36" eb="37">
      <t>とう</t>
    </rPh>
    <rPh sb="38" eb="40">
      <t>ごうけい</t>
    </rPh>
    <phoneticPr fontId="5" type="Hiragana"/>
  </si>
  <si>
    <t>（※上限　100,000円）</t>
    <rPh sb="2" eb="4">
      <t>じょうげん</t>
    </rPh>
    <rPh sb="12" eb="13">
      <t>えん</t>
    </rPh>
    <phoneticPr fontId="5" type="Hiragana"/>
  </si>
  <si>
    <t>（※上限　500,000円）</t>
    <rPh sb="2" eb="4">
      <t>じょうげん</t>
    </rPh>
    <rPh sb="12" eb="13">
      <t>えん</t>
    </rPh>
    <phoneticPr fontId="5" type="Hiragana"/>
  </si>
  <si>
    <t>（※上限　300,000円）</t>
    <rPh sb="2" eb="4">
      <t>じょうげん</t>
    </rPh>
    <rPh sb="12" eb="13">
      <t>えん</t>
    </rPh>
    <phoneticPr fontId="5" type="Hiragana"/>
  </si>
  <si>
    <t>円</t>
    <rPh sb="0" eb="1">
      <t>えん</t>
    </rPh>
    <phoneticPr fontId="5" type="Hiragana"/>
  </si>
  <si>
    <t>　円</t>
    <rPh sb="1" eb="2">
      <t>えん</t>
    </rPh>
    <phoneticPr fontId="5" type="Hiragana"/>
  </si>
  <si>
    <t>対象製品</t>
    <rPh sb="0" eb="2">
      <t>たいしょう</t>
    </rPh>
    <rPh sb="2" eb="4">
      <t>せいひん</t>
    </rPh>
    <phoneticPr fontId="5" type="Hiragana"/>
  </si>
  <si>
    <t>　　　※　買い換え前の対象製品の撤去に係る工事費、処分費、運搬費は含めることができません。</t>
  </si>
  <si>
    <t>上記を入力すると、諸経費相当額が自動計算されます。</t>
    <rPh sb="0" eb="2">
      <t>じょうき</t>
    </rPh>
    <rPh sb="3" eb="5">
      <t>にゅうりょく</t>
    </rPh>
    <rPh sb="9" eb="12">
      <t>しょけいひ</t>
    </rPh>
    <rPh sb="12" eb="15">
      <t>そうとうがく</t>
    </rPh>
    <rPh sb="16" eb="18">
      <t>じどう</t>
    </rPh>
    <rPh sb="18" eb="20">
      <t>けいさん</t>
    </rPh>
    <phoneticPr fontId="5" type="Hiragana"/>
  </si>
  <si>
    <t>　　　※　諸経費相当額（税抜）②は、取扱事業者からの見積書等を基に次により算出してください。</t>
  </si>
  <si>
    <t>　　　　　　【 諸経費相当額＝諸経費×①÷税抜合計額から諸経費を除いた額 】</t>
  </si>
  <si>
    <t>消費税</t>
    <rPh sb="0" eb="3">
      <t>しょうひぜい</t>
    </rPh>
    <phoneticPr fontId="5" type="Hiragana"/>
  </si>
  <si>
    <t>税抜合計額</t>
    <rPh sb="0" eb="2">
      <t>ぜいぬき</t>
    </rPh>
    <rPh sb="2" eb="5">
      <t>ごうけいがく</t>
    </rPh>
    <phoneticPr fontId="5" type="Hiragana"/>
  </si>
  <si>
    <t>諸経費相当額</t>
    <rPh sb="0" eb="3">
      <t>しょけいひ</t>
    </rPh>
    <rPh sb="3" eb="6">
      <t>そうとうがく</t>
    </rPh>
    <phoneticPr fontId="5" type="Hiragana"/>
  </si>
  <si>
    <t>【諸経費相当額（税抜）②の算出式</t>
    <rPh sb="1" eb="4">
      <t>しょけいひ</t>
    </rPh>
    <rPh sb="4" eb="7">
      <t>そうとうがく</t>
    </rPh>
    <rPh sb="8" eb="10">
      <t>ぜいぬき</t>
    </rPh>
    <rPh sb="13" eb="15">
      <t>さんしゅつ</t>
    </rPh>
    <rPh sb="15" eb="16">
      <t>しき</t>
    </rPh>
    <phoneticPr fontId="5" type="Hiragana"/>
  </si>
  <si>
    <t>一式値引き</t>
    <rPh sb="0" eb="2">
      <t>いっしき</t>
    </rPh>
    <rPh sb="2" eb="4">
      <t>ねび</t>
    </rPh>
    <phoneticPr fontId="5" type="Hiragana"/>
  </si>
  <si>
    <t>冷蔵庫（設置費込み）</t>
    <rPh sb="0" eb="3">
      <t>れいぞうこ</t>
    </rPh>
    <phoneticPr fontId="5" type="Hiragana"/>
  </si>
  <si>
    <t>ＬＥＤ（設置費込み）</t>
  </si>
  <si>
    <t>合　計</t>
    <rPh sb="0" eb="1">
      <t>ごう</t>
    </rPh>
    <rPh sb="2" eb="3">
      <t>けい</t>
    </rPh>
    <phoneticPr fontId="5" type="Hiragana"/>
  </si>
  <si>
    <t>補助金交付申請予定額　算定シート</t>
  </si>
  <si>
    <t>　登別市おうちの省エネ創エネ促進補助金事前申請書兼誓約書（別記様式第１号）、「３　補助金交付申請予定額」に記入する額について、</t>
    <rPh sb="29" eb="31">
      <t>べっき</t>
    </rPh>
    <rPh sb="31" eb="33">
      <t>ようしき</t>
    </rPh>
    <rPh sb="33" eb="34">
      <t>だい</t>
    </rPh>
    <rPh sb="35" eb="36">
      <t>ごう</t>
    </rPh>
    <rPh sb="41" eb="44">
      <t>ほじょきん</t>
    </rPh>
    <rPh sb="44" eb="46">
      <t>こうふ</t>
    </rPh>
    <rPh sb="46" eb="48">
      <t>しんせい</t>
    </rPh>
    <rPh sb="48" eb="51">
      <t>よていがく</t>
    </rPh>
    <rPh sb="53" eb="55">
      <t>きにゅう</t>
    </rPh>
    <rPh sb="57" eb="58">
      <t>がく</t>
    </rPh>
    <phoneticPr fontId="5" type="Hiragana"/>
  </si>
  <si>
    <t>この算定シートを使用し計算してください。</t>
    <rPh sb="2" eb="4">
      <t>さんてい</t>
    </rPh>
    <rPh sb="8" eb="10">
      <t>しよう</t>
    </rPh>
    <rPh sb="11" eb="13">
      <t>けいさん</t>
    </rPh>
    <phoneticPr fontId="5" type="Hiragana"/>
  </si>
  <si>
    <r>
      <t>　本シートの記入あたっては、</t>
    </r>
    <r>
      <rPr>
        <b/>
        <u/>
        <sz val="10"/>
        <color rgb="FFFF0000"/>
        <rFont val="ＭＳ ゴシック"/>
      </rPr>
      <t>色つきのセルのみに入力し、それ以外のセルは編集を行わないでください。</t>
    </r>
    <rPh sb="1" eb="2">
      <t>ほん</t>
    </rPh>
    <rPh sb="6" eb="8">
      <t>きにゅう</t>
    </rPh>
    <phoneticPr fontId="5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</si>
</sst>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6">
    <font>
      <sz val="11"/>
      <color theme="1"/>
      <name val="ＭＳ Ｐゴシック"/>
      <family val="3"/>
      <scheme val="minor"/>
    </font>
    <font>
      <sz val="22"/>
      <color indexed="9"/>
      <name val="HGP創英角ｺﾞｼｯｸUB"/>
      <family val="3"/>
    </font>
    <font>
      <sz val="11"/>
      <color auto="1"/>
      <name val="ＭＳ Ｐゴシック"/>
      <family val="3"/>
    </font>
    <font>
      <sz val="18"/>
      <color auto="1"/>
      <name val="ＭＳ Ｐゴシック"/>
      <family val="3"/>
    </font>
    <font>
      <sz val="11"/>
      <color indexed="8"/>
      <name val="ＭＳ Ｐゴシック"/>
      <family val="3"/>
    </font>
    <font>
      <sz val="6"/>
      <color auto="1"/>
      <name val="游ゴシック"/>
      <family val="3"/>
    </font>
    <font>
      <sz val="10"/>
      <color theme="1"/>
      <name val="ＭＳ ゴシック"/>
      <family val="3"/>
    </font>
    <font>
      <sz val="11"/>
      <color theme="1"/>
      <name val="游ゴシック"/>
    </font>
    <font>
      <b/>
      <sz val="12"/>
      <color theme="1"/>
      <name val="ＭＳ ゴシック"/>
      <family val="3"/>
    </font>
    <font>
      <sz val="9"/>
      <color theme="1"/>
      <name val="ＭＳ ゴシック"/>
      <family val="3"/>
    </font>
    <font>
      <sz val="12"/>
      <color theme="1"/>
      <name val="ＭＳ ゴシック"/>
      <family val="3"/>
    </font>
    <font>
      <sz val="11"/>
      <color theme="1"/>
      <name val="ＭＳ ゴシック"/>
      <family val="3"/>
    </font>
    <font>
      <b/>
      <sz val="10"/>
      <color theme="1"/>
      <name val="ＭＳ ゴシック"/>
      <family val="3"/>
    </font>
    <font>
      <sz val="9"/>
      <color rgb="FFFF0000"/>
      <name val="ＭＳ ゴシック"/>
      <family val="3"/>
    </font>
    <font>
      <sz val="10"/>
      <color rgb="FFFF0000"/>
      <name val="ＭＳ ゴシック"/>
      <family val="3"/>
    </font>
    <font>
      <sz val="8"/>
      <color theme="1"/>
      <name val="ＭＳ ゴシック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rgb="FFFFFFBE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9">
    <xf numFmtId="0" fontId="0" fillId="0" borderId="0">
      <alignment vertical="center"/>
    </xf>
    <xf numFmtId="0" fontId="1" fillId="2" borderId="1" applyBorder="0">
      <alignment horizontal="center" vertical="center"/>
      <protection hidden="1"/>
    </xf>
    <xf numFmtId="38" fontId="2" fillId="3" borderId="1" applyNumberFormat="0" applyFont="0" applyBorder="0" applyAlignment="0" applyProtection="0">
      <alignment vertical="center"/>
      <protection hidden="1"/>
    </xf>
    <xf numFmtId="0" fontId="3" fillId="4" borderId="2" applyNumberFormat="0" applyFont="0" applyBorder="0" applyAlignment="0" applyProtection="0">
      <alignment horizontal="left" vertical="center" indent="2"/>
      <protection hidden="1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6" fillId="0" borderId="0" xfId="0" applyFont="1">
      <alignment vertical="center"/>
    </xf>
    <xf numFmtId="38" fontId="6" fillId="0" borderId="0" xfId="8" applyFont="1">
      <alignment vertical="center"/>
    </xf>
    <xf numFmtId="0" fontId="6" fillId="0" borderId="0" xfId="0" applyFont="1" applyAlignment="1">
      <alignment horizontal="center" vertical="center"/>
    </xf>
    <xf numFmtId="38" fontId="8" fillId="0" borderId="0" xfId="8" applyFont="1">
      <alignment vertical="center"/>
    </xf>
    <xf numFmtId="38" fontId="6" fillId="5" borderId="3" xfId="8" applyFont="1" applyFill="1" applyBorder="1" applyAlignment="1">
      <alignment horizontal="center" vertical="center"/>
    </xf>
    <xf numFmtId="38" fontId="6" fillId="5" borderId="4" xfId="8" applyFont="1" applyFill="1" applyBorder="1" applyAlignment="1">
      <alignment horizontal="center" vertical="center" textRotation="255"/>
    </xf>
    <xf numFmtId="38" fontId="6" fillId="5" borderId="5" xfId="8" applyFont="1" applyFill="1" applyBorder="1" applyAlignment="1">
      <alignment horizontal="center" vertical="center" textRotation="255"/>
    </xf>
    <xf numFmtId="38" fontId="6" fillId="5" borderId="6" xfId="8" applyFont="1" applyFill="1" applyBorder="1" applyAlignment="1">
      <alignment horizontal="center" vertical="center" textRotation="255"/>
    </xf>
    <xf numFmtId="38" fontId="9" fillId="5" borderId="5" xfId="8" applyFont="1" applyFill="1" applyBorder="1" applyAlignment="1">
      <alignment horizontal="center" vertical="center" textRotation="255" wrapText="1"/>
    </xf>
    <xf numFmtId="38" fontId="10" fillId="5" borderId="7" xfId="8" applyFont="1" applyFill="1" applyBorder="1" applyAlignment="1">
      <alignment vertical="center" wrapText="1"/>
    </xf>
    <xf numFmtId="38" fontId="6" fillId="5" borderId="8" xfId="8" applyFont="1" applyFill="1" applyBorder="1" applyAlignment="1">
      <alignment horizontal="center" vertical="center"/>
    </xf>
    <xf numFmtId="38" fontId="6" fillId="5" borderId="8" xfId="8" applyFont="1" applyFill="1" applyBorder="1" applyAlignment="1">
      <alignment horizontal="left" vertical="center"/>
    </xf>
    <xf numFmtId="38" fontId="6" fillId="5" borderId="9" xfId="8" applyFont="1" applyFill="1" applyBorder="1" applyAlignment="1">
      <alignment horizontal="left" vertical="center"/>
    </xf>
    <xf numFmtId="38" fontId="6" fillId="5" borderId="0" xfId="8" applyFont="1" applyFill="1" applyBorder="1" applyAlignment="1">
      <alignment horizontal="left" vertical="center"/>
    </xf>
    <xf numFmtId="38" fontId="11" fillId="5" borderId="0" xfId="8" applyFont="1" applyFill="1" applyBorder="1" applyAlignment="1">
      <alignment vertical="center"/>
    </xf>
    <xf numFmtId="38" fontId="11" fillId="5" borderId="9" xfId="8" applyFont="1" applyFill="1" applyBorder="1" applyAlignment="1">
      <alignment vertical="center"/>
    </xf>
    <xf numFmtId="38" fontId="9" fillId="5" borderId="0" xfId="8" applyFont="1" applyFill="1" applyBorder="1" applyAlignment="1">
      <alignment horizontal="left" vertical="center" wrapText="1"/>
    </xf>
    <xf numFmtId="38" fontId="6" fillId="5" borderId="10" xfId="8" applyFont="1" applyFill="1" applyBorder="1" applyAlignment="1">
      <alignment vertical="center"/>
    </xf>
    <xf numFmtId="38" fontId="6" fillId="0" borderId="0" xfId="8" applyFont="1" applyAlignment="1">
      <alignment vertical="center"/>
    </xf>
    <xf numFmtId="38" fontId="12" fillId="6" borderId="11" xfId="8" applyFont="1" applyFill="1" applyBorder="1" applyAlignment="1">
      <alignment horizontal="center" vertical="center"/>
    </xf>
    <xf numFmtId="38" fontId="6" fillId="0" borderId="0" xfId="8" applyFont="1" applyFill="1" applyAlignment="1">
      <alignment horizontal="center" vertical="center"/>
    </xf>
    <xf numFmtId="38" fontId="6" fillId="0" borderId="3" xfId="8" applyFont="1" applyBorder="1" applyAlignment="1">
      <alignment vertical="center"/>
    </xf>
    <xf numFmtId="38" fontId="6" fillId="0" borderId="1" xfId="8" applyFont="1" applyBorder="1" applyAlignment="1">
      <alignment vertical="center"/>
    </xf>
    <xf numFmtId="38" fontId="6" fillId="0" borderId="12" xfId="8" applyFont="1" applyBorder="1" applyAlignment="1">
      <alignment vertical="center"/>
    </xf>
    <xf numFmtId="38" fontId="6" fillId="0" borderId="13" xfId="8" applyFont="1" applyBorder="1" applyAlignment="1">
      <alignment vertical="center" shrinkToFit="1"/>
    </xf>
    <xf numFmtId="38" fontId="6" fillId="0" borderId="13" xfId="8" applyFont="1" applyBorder="1" applyAlignment="1">
      <alignment horizontal="center" vertical="center" shrinkToFit="1"/>
    </xf>
    <xf numFmtId="38" fontId="12" fillId="0" borderId="13" xfId="8" applyFont="1" applyBorder="1" applyAlignment="1">
      <alignment horizontal="center" vertical="center" shrinkToFit="1"/>
    </xf>
    <xf numFmtId="38" fontId="6" fillId="5" borderId="3" xfId="8" applyFont="1" applyFill="1" applyBorder="1" applyAlignment="1">
      <alignment horizontal="center" vertical="center" wrapText="1"/>
    </xf>
    <xf numFmtId="38" fontId="6" fillId="7" borderId="3" xfId="8" applyFont="1" applyFill="1" applyBorder="1" applyAlignment="1" applyProtection="1">
      <alignment horizontal="right" vertical="center"/>
      <protection locked="0"/>
    </xf>
    <xf numFmtId="38" fontId="6" fillId="7" borderId="12" xfId="8" applyFont="1" applyFill="1" applyBorder="1" applyAlignment="1" applyProtection="1">
      <alignment horizontal="right" vertical="center"/>
      <protection locked="0"/>
    </xf>
    <xf numFmtId="38" fontId="6" fillId="7" borderId="14" xfId="8" applyFont="1" applyFill="1" applyBorder="1" applyAlignment="1" applyProtection="1">
      <alignment horizontal="right" vertical="center"/>
      <protection locked="0"/>
    </xf>
    <xf numFmtId="38" fontId="12" fillId="6" borderId="15" xfId="8" applyFont="1" applyFill="1" applyBorder="1" applyAlignment="1" applyProtection="1">
      <alignment horizontal="center" vertical="center" shrinkToFit="1"/>
      <protection locked="0"/>
    </xf>
    <xf numFmtId="38" fontId="6" fillId="0" borderId="0" xfId="8" applyFont="1" applyFill="1" applyAlignment="1">
      <alignment horizontal="center" vertical="center" shrinkToFit="1"/>
    </xf>
    <xf numFmtId="38" fontId="6" fillId="7" borderId="4" xfId="8" applyFont="1" applyFill="1" applyBorder="1" applyAlignment="1" applyProtection="1">
      <alignment vertical="center"/>
      <protection locked="0"/>
    </xf>
    <xf numFmtId="38" fontId="6" fillId="7" borderId="13" xfId="8" applyFont="1" applyFill="1" applyBorder="1" applyAlignment="1" applyProtection="1">
      <alignment vertical="center"/>
      <protection locked="0"/>
    </xf>
    <xf numFmtId="38" fontId="6" fillId="0" borderId="6" xfId="8" applyFont="1" applyBorder="1" applyAlignment="1">
      <alignment vertical="center"/>
    </xf>
    <xf numFmtId="38" fontId="6" fillId="0" borderId="13" xfId="8" applyFont="1" applyBorder="1">
      <alignment vertical="center"/>
    </xf>
    <xf numFmtId="38" fontId="12" fillId="0" borderId="13" xfId="8" applyFont="1" applyBorder="1">
      <alignment vertical="center"/>
    </xf>
    <xf numFmtId="38" fontId="6" fillId="5" borderId="16" xfId="8" applyFont="1" applyFill="1" applyBorder="1" applyAlignment="1">
      <alignment horizontal="center" vertical="center" wrapText="1"/>
    </xf>
    <xf numFmtId="38" fontId="6" fillId="5" borderId="16" xfId="8" applyFont="1" applyFill="1" applyBorder="1" applyAlignment="1">
      <alignment horizontal="center" vertical="center"/>
    </xf>
    <xf numFmtId="38" fontId="6" fillId="5" borderId="17" xfId="8" applyFont="1" applyFill="1" applyBorder="1" applyAlignment="1">
      <alignment horizontal="center" vertical="center"/>
    </xf>
    <xf numFmtId="38" fontId="6" fillId="5" borderId="18" xfId="8" applyFont="1" applyFill="1" applyBorder="1" applyAlignment="1">
      <alignment horizontal="center" vertical="center"/>
    </xf>
    <xf numFmtId="38" fontId="13" fillId="5" borderId="8" xfId="8" applyFont="1" applyFill="1" applyBorder="1" applyAlignment="1">
      <alignment horizontal="right" vertical="center" shrinkToFit="1"/>
    </xf>
    <xf numFmtId="38" fontId="13" fillId="5" borderId="19" xfId="8" applyFont="1" applyFill="1" applyBorder="1" applyAlignment="1">
      <alignment horizontal="right" vertical="center" shrinkToFit="1"/>
    </xf>
    <xf numFmtId="38" fontId="13" fillId="5" borderId="9" xfId="8" applyFont="1" applyFill="1" applyBorder="1" applyAlignment="1">
      <alignment horizontal="right" vertical="center" shrinkToFit="1"/>
    </xf>
    <xf numFmtId="38" fontId="6" fillId="5" borderId="8" xfId="8" applyFont="1" applyFill="1" applyBorder="1" applyAlignment="1">
      <alignment horizontal="center" vertical="center" wrapText="1"/>
    </xf>
    <xf numFmtId="38" fontId="6" fillId="5" borderId="8" xfId="8" applyFont="1" applyFill="1" applyBorder="1" applyAlignment="1">
      <alignment horizontal="right" vertical="center"/>
    </xf>
    <xf numFmtId="38" fontId="6" fillId="5" borderId="9" xfId="8" applyFont="1" applyFill="1" applyBorder="1" applyAlignment="1">
      <alignment horizontal="right" vertical="center"/>
    </xf>
    <xf numFmtId="38" fontId="6" fillId="5" borderId="0" xfId="8" applyFont="1" applyFill="1" applyBorder="1" applyAlignment="1">
      <alignment horizontal="right" vertical="center"/>
    </xf>
    <xf numFmtId="38" fontId="12" fillId="6" borderId="20" xfId="8" applyFont="1" applyFill="1" applyBorder="1" applyAlignment="1" applyProtection="1">
      <alignment horizontal="center" vertical="center" shrinkToFit="1"/>
      <protection locked="0"/>
    </xf>
    <xf numFmtId="38" fontId="13" fillId="5" borderId="19" xfId="8" applyFont="1" applyFill="1" applyBorder="1" applyAlignment="1">
      <alignment vertical="center" shrinkToFit="1"/>
    </xf>
    <xf numFmtId="38" fontId="13" fillId="5" borderId="19" xfId="8" applyFont="1" applyFill="1" applyBorder="1" applyAlignment="1">
      <alignment vertical="center" wrapText="1" shrinkToFit="1"/>
    </xf>
    <xf numFmtId="38" fontId="6" fillId="5" borderId="9" xfId="8" applyFont="1" applyFill="1" applyBorder="1" applyAlignment="1">
      <alignment horizontal="center" vertical="center"/>
    </xf>
    <xf numFmtId="38" fontId="6" fillId="5" borderId="0" xfId="8" applyFont="1" applyFill="1" applyBorder="1" applyAlignment="1">
      <alignment horizontal="center" vertical="center"/>
    </xf>
    <xf numFmtId="38" fontId="6" fillId="5" borderId="21" xfId="8" applyFont="1" applyFill="1" applyBorder="1" applyAlignment="1">
      <alignment vertical="center"/>
    </xf>
    <xf numFmtId="38" fontId="13" fillId="5" borderId="0" xfId="8" applyFont="1" applyFill="1" applyBorder="1" applyAlignment="1">
      <alignment horizontal="right" vertical="center" shrinkToFit="1"/>
    </xf>
    <xf numFmtId="38" fontId="14" fillId="0" borderId="0" xfId="8" applyFont="1" applyAlignment="1">
      <alignment shrinkToFit="1"/>
    </xf>
    <xf numFmtId="38" fontId="6" fillId="5" borderId="3" xfId="8" applyFont="1" applyFill="1" applyBorder="1" applyAlignment="1">
      <alignment horizontal="right" vertical="center"/>
    </xf>
    <xf numFmtId="38" fontId="6" fillId="5" borderId="12" xfId="8" applyFont="1" applyFill="1" applyBorder="1" applyAlignment="1">
      <alignment horizontal="right" vertical="center"/>
    </xf>
    <xf numFmtId="38" fontId="6" fillId="5" borderId="14" xfId="8" applyFont="1" applyFill="1" applyBorder="1" applyAlignment="1">
      <alignment horizontal="right" vertical="center"/>
    </xf>
    <xf numFmtId="38" fontId="8" fillId="5" borderId="10" xfId="8" applyFont="1" applyFill="1" applyBorder="1" applyAlignment="1">
      <alignment horizontal="right" vertical="center"/>
    </xf>
    <xf numFmtId="38" fontId="13" fillId="5" borderId="0" xfId="8" applyFont="1" applyFill="1" applyBorder="1" applyAlignment="1">
      <alignment vertical="center" shrinkToFit="1"/>
    </xf>
    <xf numFmtId="12" fontId="6" fillId="5" borderId="8" xfId="8" applyNumberFormat="1" applyFont="1" applyFill="1" applyBorder="1" applyAlignment="1">
      <alignment horizontal="center" vertical="center"/>
    </xf>
    <xf numFmtId="12" fontId="6" fillId="5" borderId="9" xfId="8" applyNumberFormat="1" applyFont="1" applyFill="1" applyBorder="1" applyAlignment="1">
      <alignment horizontal="center" vertical="center"/>
    </xf>
    <xf numFmtId="12" fontId="6" fillId="5" borderId="0" xfId="8" applyNumberFormat="1" applyFont="1" applyFill="1" applyBorder="1" applyAlignment="1">
      <alignment horizontal="center" vertical="center"/>
    </xf>
    <xf numFmtId="38" fontId="15" fillId="5" borderId="12" xfId="8" applyFont="1" applyFill="1" applyBorder="1" applyAlignment="1">
      <alignment horizontal="center" vertical="center"/>
    </xf>
    <xf numFmtId="38" fontId="15" fillId="5" borderId="14" xfId="8" applyFont="1" applyFill="1" applyBorder="1" applyAlignment="1">
      <alignment horizontal="center" vertical="center"/>
    </xf>
    <xf numFmtId="38" fontId="15" fillId="5" borderId="9" xfId="8" applyFont="1" applyFill="1" applyBorder="1" applyAlignment="1">
      <alignment horizontal="center" vertical="center"/>
    </xf>
    <xf numFmtId="38" fontId="15" fillId="5" borderId="0" xfId="8" applyFont="1" applyFill="1" applyBorder="1" applyAlignment="1">
      <alignment horizontal="center" vertical="center"/>
    </xf>
    <xf numFmtId="38" fontId="8" fillId="5" borderId="10" xfId="8" applyFont="1" applyFill="1" applyBorder="1" applyAlignment="1">
      <alignment vertical="center"/>
    </xf>
    <xf numFmtId="38" fontId="13" fillId="5" borderId="22" xfId="8" applyFont="1" applyFill="1" applyBorder="1" applyAlignment="1">
      <alignment vertical="center" shrinkToFit="1"/>
    </xf>
    <xf numFmtId="38" fontId="13" fillId="5" borderId="22" xfId="8" applyFont="1" applyFill="1" applyBorder="1" applyAlignment="1">
      <alignment vertical="center" wrapText="1" shrinkToFi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15" fillId="5" borderId="18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vertical="center"/>
    </xf>
    <xf numFmtId="38" fontId="13" fillId="5" borderId="0" xfId="8" applyFont="1" applyFill="1" applyBorder="1" applyAlignment="1">
      <alignment vertical="center" wrapText="1" shrinkToFit="1"/>
    </xf>
  </cellXfs>
  <cellStyles count="9">
    <cellStyle name="crStyle_タイトル" xfId="1"/>
    <cellStyle name="crStyle_申請者入力欄" xfId="2"/>
    <cellStyle name="crStyle_自動計算" xfId="3"/>
    <cellStyle name="桁区切り 2" xfId="4"/>
    <cellStyle name="桁区切り 2 3 2 2" xfId="5"/>
    <cellStyle name="桁区切り 2 5" xfId="6"/>
    <cellStyle name="標準" xfId="0" builtinId="0"/>
    <cellStyle name="標準_新築・既築" xfId="7"/>
    <cellStyle name="桁区切り" xfId="8" builtinId="6"/>
  </cellStyle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M49"/>
  <sheetViews>
    <sheetView tabSelected="1" view="pageBreakPreview" zoomScale="85" zoomScaleNormal="85" zoomScaleSheetLayoutView="85" workbookViewId="0">
      <selection activeCell="K31" sqref="K31"/>
    </sheetView>
  </sheetViews>
  <sheetFormatPr defaultRowHeight="21.6" customHeight="1"/>
  <cols>
    <col min="1" max="1" width="1.5546875" style="1" customWidth="1"/>
    <col min="2" max="2" width="5.33203125" style="2" bestFit="1" customWidth="1"/>
    <col min="3" max="3" width="18.88671875" style="2" customWidth="1"/>
    <col min="4" max="4" width="16.88671875" style="2" customWidth="1"/>
    <col min="5" max="5" width="3.6640625" style="2" bestFit="1" customWidth="1"/>
    <col min="6" max="6" width="16.88671875" style="2" customWidth="1"/>
    <col min="7" max="7" width="3.6640625" style="2" bestFit="1" customWidth="1"/>
    <col min="8" max="8" width="16.88671875" style="2" customWidth="1"/>
    <col min="9" max="9" width="3.6640625" style="2" bestFit="1" customWidth="1"/>
    <col min="10" max="10" width="8.88671875" style="2" customWidth="1"/>
    <col min="11" max="12" width="8.6640625" style="2" customWidth="1"/>
    <col min="13" max="13" width="3.6640625" style="1" bestFit="1" customWidth="1"/>
    <col min="14" max="14" width="1.5546875" style="1" customWidth="1"/>
    <col min="15" max="16384" width="8.88671875" style="1" customWidth="1"/>
  </cols>
  <sheetData>
    <row r="1" spans="2:13" ht="21.6" customHeight="1">
      <c r="B1" s="4" t="s">
        <v>48</v>
      </c>
    </row>
    <row r="2" spans="2:13" s="1" customFormat="1" ht="21.6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3" s="1" customFormat="1" ht="21.6" customHeight="1">
      <c r="B3" s="2" t="s">
        <v>49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2:13" s="1" customFormat="1" ht="21.6" customHeight="1">
      <c r="B4" s="2" t="s">
        <v>50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2:13" s="1" customFormat="1" ht="21.6" customHeight="1">
      <c r="B5" s="2" t="s">
        <v>51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2:13" s="1" customFormat="1" ht="21.6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3" s="3" customFormat="1" ht="51" customHeight="1">
      <c r="B7" s="5" t="s">
        <v>25</v>
      </c>
      <c r="C7" s="11"/>
      <c r="D7" s="28" t="s">
        <v>14</v>
      </c>
      <c r="E7" s="39"/>
      <c r="F7" s="46" t="s">
        <v>17</v>
      </c>
      <c r="G7" s="46"/>
      <c r="H7" s="28" t="s">
        <v>16</v>
      </c>
      <c r="I7" s="39"/>
      <c r="J7" s="46" t="s">
        <v>9</v>
      </c>
      <c r="K7" s="28" t="s">
        <v>20</v>
      </c>
      <c r="L7" s="46"/>
      <c r="M7" s="73"/>
    </row>
    <row r="8" spans="2:13" ht="22.8" customHeight="1">
      <c r="B8" s="6" t="s">
        <v>18</v>
      </c>
      <c r="C8" s="12" t="s">
        <v>12</v>
      </c>
      <c r="D8" s="29"/>
      <c r="E8" s="40" t="s">
        <v>33</v>
      </c>
      <c r="F8" s="47" t="e">
        <f>D35*D8/(D36-D35)</f>
        <v>#DIV/0!</v>
      </c>
      <c r="G8" s="11" t="s">
        <v>33</v>
      </c>
      <c r="H8" s="58" t="e">
        <f>(D8+F8)*1.1</f>
        <v>#DIV/0!</v>
      </c>
      <c r="I8" s="40" t="s">
        <v>33</v>
      </c>
      <c r="J8" s="63">
        <v>0.2</v>
      </c>
      <c r="K8" s="58" t="e">
        <f>IF(ROUNDDOWN(H8*J8,-3)&lt;=50000,ROUNDDOWN(H8*J8,-3),50000)</f>
        <v>#DIV/0!</v>
      </c>
      <c r="L8" s="47"/>
      <c r="M8" s="74" t="s">
        <v>33</v>
      </c>
    </row>
    <row r="9" spans="2:13" ht="12" customHeight="1">
      <c r="B9" s="7"/>
      <c r="C9" s="13"/>
      <c r="D9" s="30"/>
      <c r="E9" s="41"/>
      <c r="F9" s="48"/>
      <c r="G9" s="53"/>
      <c r="H9" s="59"/>
      <c r="I9" s="41"/>
      <c r="J9" s="64"/>
      <c r="K9" s="66" t="s">
        <v>26</v>
      </c>
      <c r="L9" s="68"/>
      <c r="M9" s="75"/>
    </row>
    <row r="10" spans="2:13" ht="22.8" customHeight="1">
      <c r="B10" s="7"/>
      <c r="C10" s="12" t="s">
        <v>19</v>
      </c>
      <c r="D10" s="29"/>
      <c r="E10" s="40" t="s">
        <v>33</v>
      </c>
      <c r="F10" s="47" t="e">
        <f>D35*D10/(D36-D35)</f>
        <v>#DIV/0!</v>
      </c>
      <c r="G10" s="11" t="s">
        <v>33</v>
      </c>
      <c r="H10" s="58" t="e">
        <f>(D10+F10)*1.1</f>
        <v>#DIV/0!</v>
      </c>
      <c r="I10" s="40" t="s">
        <v>33</v>
      </c>
      <c r="J10" s="63">
        <v>0.2</v>
      </c>
      <c r="K10" s="58" t="e">
        <f>IF(ROUNDDOWN(H10*J10,-3)&lt;=50000,ROUNDDOWN(H10*J10,-3),50000)</f>
        <v>#DIV/0!</v>
      </c>
      <c r="L10" s="47"/>
      <c r="M10" s="74" t="s">
        <v>33</v>
      </c>
    </row>
    <row r="11" spans="2:13" ht="12" customHeight="1">
      <c r="B11" s="7"/>
      <c r="C11" s="13"/>
      <c r="D11" s="30"/>
      <c r="E11" s="41"/>
      <c r="F11" s="48"/>
      <c r="G11" s="53"/>
      <c r="H11" s="59"/>
      <c r="I11" s="41"/>
      <c r="J11" s="64"/>
      <c r="K11" s="66" t="s">
        <v>26</v>
      </c>
      <c r="L11" s="68"/>
      <c r="M11" s="75"/>
    </row>
    <row r="12" spans="2:13" ht="22.8" customHeight="1">
      <c r="B12" s="7"/>
      <c r="C12" s="14" t="s">
        <v>21</v>
      </c>
      <c r="D12" s="31"/>
      <c r="E12" s="42" t="s">
        <v>33</v>
      </c>
      <c r="F12" s="49" t="e">
        <f>D35*D12/(D36-D35)</f>
        <v>#DIV/0!</v>
      </c>
      <c r="G12" s="54" t="s">
        <v>33</v>
      </c>
      <c r="H12" s="60" t="e">
        <f>(D12+F12)*1.1</f>
        <v>#DIV/0!</v>
      </c>
      <c r="I12" s="42" t="s">
        <v>33</v>
      </c>
      <c r="J12" s="65">
        <v>0.2</v>
      </c>
      <c r="K12" s="60" t="e">
        <f>IF(ROUNDDOWN(H12*J12,-3)&lt;=50000,ROUNDDOWN(H12*J12,-3),50000)</f>
        <v>#DIV/0!</v>
      </c>
      <c r="L12" s="49"/>
      <c r="M12" s="76" t="s">
        <v>33</v>
      </c>
    </row>
    <row r="13" spans="2:13" ht="12" customHeight="1">
      <c r="B13" s="7"/>
      <c r="C13" s="13"/>
      <c r="D13" s="30"/>
      <c r="E13" s="41"/>
      <c r="F13" s="48"/>
      <c r="G13" s="53"/>
      <c r="H13" s="59"/>
      <c r="I13" s="41"/>
      <c r="J13" s="64"/>
      <c r="K13" s="66" t="s">
        <v>26</v>
      </c>
      <c r="L13" s="68"/>
      <c r="M13" s="75"/>
    </row>
    <row r="14" spans="2:13" ht="22.8" customHeight="1">
      <c r="B14" s="7"/>
      <c r="C14" s="14" t="s">
        <v>10</v>
      </c>
      <c r="D14" s="31"/>
      <c r="E14" s="42" t="s">
        <v>33</v>
      </c>
      <c r="F14" s="49" t="e">
        <f>D35*D14/(D36-D35)</f>
        <v>#DIV/0!</v>
      </c>
      <c r="G14" s="54" t="s">
        <v>33</v>
      </c>
      <c r="H14" s="60" t="e">
        <f>(D14+F14)*1.1</f>
        <v>#DIV/0!</v>
      </c>
      <c r="I14" s="42" t="s">
        <v>33</v>
      </c>
      <c r="J14" s="65">
        <v>0.2</v>
      </c>
      <c r="K14" s="60" t="e">
        <f>IF(ROUNDDOWN(H14*J14,-3)&lt;=20000,ROUNDDOWN(H14*J14,-3),20000)</f>
        <v>#DIV/0!</v>
      </c>
      <c r="L14" s="49"/>
      <c r="M14" s="76" t="s">
        <v>33</v>
      </c>
    </row>
    <row r="15" spans="2:13" ht="12" customHeight="1">
      <c r="B15" s="7"/>
      <c r="C15" s="14"/>
      <c r="D15" s="31"/>
      <c r="E15" s="42"/>
      <c r="F15" s="49"/>
      <c r="G15" s="54"/>
      <c r="H15" s="60"/>
      <c r="I15" s="42"/>
      <c r="J15" s="65"/>
      <c r="K15" s="67" t="s">
        <v>27</v>
      </c>
      <c r="L15" s="69"/>
      <c r="M15" s="77"/>
    </row>
    <row r="16" spans="2:13" ht="22.8" customHeight="1">
      <c r="B16" s="7"/>
      <c r="C16" s="12" t="s">
        <v>22</v>
      </c>
      <c r="D16" s="29"/>
      <c r="E16" s="40" t="s">
        <v>33</v>
      </c>
      <c r="F16" s="47" t="e">
        <f>D35*D16/(D36-D35)</f>
        <v>#DIV/0!</v>
      </c>
      <c r="G16" s="11" t="s">
        <v>33</v>
      </c>
      <c r="H16" s="58" t="e">
        <f>(D16+F16)*1.1</f>
        <v>#DIV/0!</v>
      </c>
      <c r="I16" s="40" t="s">
        <v>33</v>
      </c>
      <c r="J16" s="63">
        <v>0.2</v>
      </c>
      <c r="K16" s="58" t="e">
        <f>IF(ROUNDDOWN(H16*J16,-3)&lt;=20000,ROUNDDOWN(H16*J16,-3),20000)</f>
        <v>#DIV/0!</v>
      </c>
      <c r="L16" s="47"/>
      <c r="M16" s="74" t="s">
        <v>33</v>
      </c>
    </row>
    <row r="17" spans="2:13" ht="12" customHeight="1">
      <c r="B17" s="7"/>
      <c r="C17" s="13"/>
      <c r="D17" s="30"/>
      <c r="E17" s="41"/>
      <c r="F17" s="48"/>
      <c r="G17" s="53"/>
      <c r="H17" s="59"/>
      <c r="I17" s="41"/>
      <c r="J17" s="64"/>
      <c r="K17" s="66" t="s">
        <v>27</v>
      </c>
      <c r="L17" s="68"/>
      <c r="M17" s="75"/>
    </row>
    <row r="18" spans="2:13" ht="22.8" customHeight="1">
      <c r="B18" s="7"/>
      <c r="C18" s="15" t="s">
        <v>13</v>
      </c>
      <c r="D18" s="15"/>
      <c r="E18" s="15"/>
      <c r="F18" s="15"/>
      <c r="G18" s="15"/>
      <c r="H18" s="15"/>
      <c r="I18" s="15"/>
      <c r="J18" s="15"/>
      <c r="K18" s="60" t="e">
        <f>IF(SUM(K8,K10,K12,K14,K16)&lt;=100000,SUM(K8,K10,K12,K14,K16),100000)</f>
        <v>#DIV/0!</v>
      </c>
      <c r="L18" s="49"/>
      <c r="M18" s="76" t="s">
        <v>33</v>
      </c>
    </row>
    <row r="19" spans="2:13" ht="12" customHeight="1">
      <c r="B19" s="8"/>
      <c r="C19" s="16"/>
      <c r="D19" s="16"/>
      <c r="E19" s="16"/>
      <c r="F19" s="16"/>
      <c r="G19" s="16"/>
      <c r="H19" s="16"/>
      <c r="I19" s="16"/>
      <c r="J19" s="16"/>
      <c r="K19" s="66" t="s">
        <v>30</v>
      </c>
      <c r="L19" s="68"/>
      <c r="M19" s="75"/>
    </row>
    <row r="20" spans="2:13" ht="22.8" customHeight="1">
      <c r="B20" s="9" t="s">
        <v>5</v>
      </c>
      <c r="C20" s="17" t="s">
        <v>24</v>
      </c>
      <c r="D20" s="29"/>
      <c r="E20" s="40" t="s">
        <v>33</v>
      </c>
      <c r="F20" s="49" t="e">
        <f>D35*D20/(D36-D35)</f>
        <v>#DIV/0!</v>
      </c>
      <c r="G20" s="54" t="s">
        <v>33</v>
      </c>
      <c r="H20" s="58" t="e">
        <f>(D20+F20)*1.1</f>
        <v>#DIV/0!</v>
      </c>
      <c r="I20" s="40" t="s">
        <v>33</v>
      </c>
      <c r="J20" s="65">
        <v>0.33333333333333331</v>
      </c>
      <c r="K20" s="60" t="e">
        <f>IF(ROUNDDOWN(H20*J20,-3)&lt;=500000,ROUNDDOWN(H20*J20,-3),500000)</f>
        <v>#DIV/0!</v>
      </c>
      <c r="L20" s="49"/>
      <c r="M20" s="76" t="s">
        <v>33</v>
      </c>
    </row>
    <row r="21" spans="2:13" ht="12" customHeight="1">
      <c r="B21" s="9"/>
      <c r="C21" s="17"/>
      <c r="D21" s="31"/>
      <c r="E21" s="42"/>
      <c r="F21" s="49"/>
      <c r="G21" s="54"/>
      <c r="H21" s="60"/>
      <c r="I21" s="42"/>
      <c r="J21" s="65"/>
      <c r="K21" s="67" t="s">
        <v>31</v>
      </c>
      <c r="L21" s="69"/>
      <c r="M21" s="77"/>
    </row>
    <row r="22" spans="2:13" ht="22.8" customHeight="1">
      <c r="B22" s="9"/>
      <c r="C22" s="12" t="s">
        <v>7</v>
      </c>
      <c r="D22" s="29"/>
      <c r="E22" s="40" t="s">
        <v>33</v>
      </c>
      <c r="F22" s="47" t="e">
        <f>D35*D22/(D36-D35)</f>
        <v>#DIV/0!</v>
      </c>
      <c r="G22" s="11" t="s">
        <v>33</v>
      </c>
      <c r="H22" s="58" t="e">
        <f>(D22+F22)*1.1</f>
        <v>#DIV/0!</v>
      </c>
      <c r="I22" s="40" t="s">
        <v>33</v>
      </c>
      <c r="J22" s="63">
        <v>0.33333333333333331</v>
      </c>
      <c r="K22" s="58" t="e">
        <f>IF(ROUNDDOWN(H22*J22,-3)&lt;=300000,ROUNDDOWN(H22*J22,-3),300000)</f>
        <v>#DIV/0!</v>
      </c>
      <c r="L22" s="47"/>
      <c r="M22" s="74" t="s">
        <v>33</v>
      </c>
    </row>
    <row r="23" spans="2:13" ht="12" customHeight="1">
      <c r="B23" s="9"/>
      <c r="C23" s="14"/>
      <c r="D23" s="31"/>
      <c r="E23" s="42"/>
      <c r="F23" s="49"/>
      <c r="G23" s="54"/>
      <c r="H23" s="60"/>
      <c r="I23" s="42"/>
      <c r="J23" s="65"/>
      <c r="K23" s="67" t="s">
        <v>32</v>
      </c>
      <c r="L23" s="69"/>
      <c r="M23" s="77"/>
    </row>
    <row r="24" spans="2:13" ht="33.6" customHeight="1">
      <c r="B24" s="10" t="s">
        <v>29</v>
      </c>
      <c r="C24" s="18"/>
      <c r="D24" s="18"/>
      <c r="E24" s="18"/>
      <c r="F24" s="18"/>
      <c r="G24" s="55"/>
      <c r="H24" s="61" t="e">
        <f>K18+K20+K22</f>
        <v>#DIV/0!</v>
      </c>
      <c r="I24" s="61"/>
      <c r="J24" s="61"/>
      <c r="K24" s="61"/>
      <c r="L24" s="70" t="s">
        <v>34</v>
      </c>
      <c r="M24" s="78"/>
    </row>
    <row r="26" spans="2:13" ht="19.2" customHeight="1">
      <c r="C26" s="2" t="s">
        <v>36</v>
      </c>
    </row>
    <row r="27" spans="2:13" ht="19.2" customHeight="1">
      <c r="C27" s="2" t="s">
        <v>38</v>
      </c>
    </row>
    <row r="28" spans="2:13" ht="19.2" customHeight="1">
      <c r="C28" s="19" t="s">
        <v>39</v>
      </c>
    </row>
    <row r="29" spans="2:13" ht="19.2" customHeight="1">
      <c r="C29" s="2" t="s">
        <v>15</v>
      </c>
    </row>
    <row r="30" spans="2:13" ht="19.2" customHeight="1"/>
    <row r="31" spans="2:13" ht="19.2" customHeight="1"/>
    <row r="32" spans="2:13" ht="33.6" customHeight="1">
      <c r="C32" s="2" t="s">
        <v>43</v>
      </c>
    </row>
    <row r="33" spans="3:13" ht="33.6" customHeight="1">
      <c r="C33" s="20" t="s">
        <v>35</v>
      </c>
      <c r="D33" s="32"/>
      <c r="E33" s="32"/>
      <c r="F33" s="50"/>
      <c r="G33" s="56" t="s">
        <v>28</v>
      </c>
      <c r="H33" s="62" t="s">
        <v>11</v>
      </c>
      <c r="I33" s="62"/>
      <c r="J33" s="62"/>
      <c r="K33" s="62"/>
      <c r="L33" s="62"/>
      <c r="M33" s="62"/>
    </row>
    <row r="34" spans="3:13" ht="9.6" customHeight="1">
      <c r="C34" s="21"/>
      <c r="D34" s="33"/>
      <c r="E34" s="33"/>
      <c r="F34" s="33"/>
      <c r="G34" s="57"/>
      <c r="H34" s="57"/>
      <c r="I34" s="57"/>
      <c r="J34" s="57"/>
      <c r="K34" s="57"/>
      <c r="L34" s="57"/>
      <c r="M34" s="57"/>
    </row>
    <row r="35" spans="3:13" ht="33.6" customHeight="1">
      <c r="C35" s="22" t="s">
        <v>2</v>
      </c>
      <c r="D35" s="34"/>
      <c r="E35" s="43" t="s">
        <v>28</v>
      </c>
      <c r="F35" s="51" t="s">
        <v>1</v>
      </c>
      <c r="G35" s="51"/>
      <c r="H35" s="51"/>
      <c r="I35" s="51"/>
      <c r="J35" s="51"/>
      <c r="K35" s="51"/>
      <c r="L35" s="71"/>
      <c r="M35" s="62"/>
    </row>
    <row r="36" spans="3:13" ht="33.6" customHeight="1">
      <c r="C36" s="23" t="s">
        <v>41</v>
      </c>
      <c r="D36" s="35"/>
      <c r="E36" s="44" t="s">
        <v>28</v>
      </c>
      <c r="F36" s="52" t="s">
        <v>8</v>
      </c>
      <c r="G36" s="52"/>
      <c r="H36" s="52"/>
      <c r="I36" s="52"/>
      <c r="J36" s="52"/>
      <c r="K36" s="52"/>
      <c r="L36" s="72"/>
      <c r="M36" s="79"/>
    </row>
    <row r="37" spans="3:13" ht="33.6" customHeight="1">
      <c r="C37" s="24" t="s">
        <v>42</v>
      </c>
      <c r="D37" s="36" t="e">
        <f>_xlfn.IFS(D33="エアコン",D35*D8/(D36-D35),D33="ＬＥＤ照明器具",D35*D10/(D36-D35),D33="電気冷蔵庫",D35*D12/(D36-D35),D33="電気冷凍庫",D35*D14/(D36-D35),D33="電気便座",D35*D16/(D36-D35),D33="太陽光発電設備及び定置型蓄電池",D35*D20/(D36-D35),D33="定置型蓄電池",D35*D22/(D36-D35))</f>
        <v>#N/A</v>
      </c>
      <c r="E37" s="45" t="s">
        <v>28</v>
      </c>
      <c r="F37" s="51" t="s">
        <v>37</v>
      </c>
      <c r="G37" s="51"/>
      <c r="H37" s="51"/>
      <c r="I37" s="51"/>
      <c r="J37" s="51"/>
      <c r="K37" s="51"/>
      <c r="L37" s="71"/>
      <c r="M37" s="62"/>
    </row>
    <row r="38" spans="3:13" ht="21.6" customHeight="1">
      <c r="C38" s="19"/>
      <c r="D38" s="19"/>
      <c r="E38" s="33"/>
      <c r="F38" s="33"/>
      <c r="G38" s="33"/>
    </row>
    <row r="39" spans="3:13" ht="19.2" customHeight="1"/>
    <row r="40" spans="3:13" ht="21.6" customHeight="1">
      <c r="C40" s="2" t="s">
        <v>3</v>
      </c>
    </row>
    <row r="41" spans="3:13" ht="21.6" customHeight="1">
      <c r="C41" s="25" t="s">
        <v>0</v>
      </c>
      <c r="D41" s="37">
        <v>315400</v>
      </c>
    </row>
    <row r="42" spans="3:13" ht="21.6" customHeight="1">
      <c r="C42" s="25" t="s">
        <v>45</v>
      </c>
      <c r="D42" s="37">
        <v>213000</v>
      </c>
    </row>
    <row r="43" spans="3:13" ht="21.6" customHeight="1">
      <c r="C43" s="25" t="s">
        <v>46</v>
      </c>
      <c r="D43" s="37">
        <v>543000</v>
      </c>
    </row>
    <row r="44" spans="3:13" ht="21.6" customHeight="1">
      <c r="C44" s="25" t="s">
        <v>23</v>
      </c>
      <c r="D44" s="37">
        <v>258700</v>
      </c>
    </row>
    <row r="45" spans="3:13" ht="21.6" customHeight="1">
      <c r="C45" s="25" t="s">
        <v>2</v>
      </c>
      <c r="D45" s="37">
        <v>300000</v>
      </c>
    </row>
    <row r="46" spans="3:13" ht="21.6" customHeight="1">
      <c r="C46" s="26" t="s">
        <v>4</v>
      </c>
      <c r="D46" s="37">
        <f>SUM(D41:D45)</f>
        <v>1630100</v>
      </c>
    </row>
    <row r="47" spans="3:13" ht="21.6" customHeight="1">
      <c r="C47" s="25" t="s">
        <v>44</v>
      </c>
      <c r="D47" s="37">
        <v>-30100</v>
      </c>
    </row>
    <row r="48" spans="3:13" ht="21.6" customHeight="1">
      <c r="C48" s="25" t="s">
        <v>40</v>
      </c>
      <c r="D48" s="37">
        <f>(D46+D47)*0.1</f>
        <v>160000</v>
      </c>
    </row>
    <row r="49" spans="3:4" ht="21.6" customHeight="1">
      <c r="C49" s="27" t="s">
        <v>47</v>
      </c>
      <c r="D49" s="38">
        <f>D46+D47+D48</f>
        <v>1760000</v>
      </c>
    </row>
  </sheetData>
  <sheetProtection password="8C0D" sheet="1" objects="1" scenarios="1"/>
  <mergeCells count="88">
    <mergeCell ref="B7:C7"/>
    <mergeCell ref="D7:E7"/>
    <mergeCell ref="F7:G7"/>
    <mergeCell ref="H7:I7"/>
    <mergeCell ref="K7:M7"/>
    <mergeCell ref="K8:L8"/>
    <mergeCell ref="K9:M9"/>
    <mergeCell ref="K10:L10"/>
    <mergeCell ref="K11:M11"/>
    <mergeCell ref="K12:L12"/>
    <mergeCell ref="K13:M13"/>
    <mergeCell ref="K14:L14"/>
    <mergeCell ref="K15:M15"/>
    <mergeCell ref="K16:L16"/>
    <mergeCell ref="K17:M17"/>
    <mergeCell ref="K18:L18"/>
    <mergeCell ref="K19:M19"/>
    <mergeCell ref="K20:L20"/>
    <mergeCell ref="K21:M21"/>
    <mergeCell ref="K22:L22"/>
    <mergeCell ref="K23:M23"/>
    <mergeCell ref="B24:G24"/>
    <mergeCell ref="H24:K24"/>
    <mergeCell ref="L24:M24"/>
    <mergeCell ref="D33:F33"/>
    <mergeCell ref="H33:M33"/>
    <mergeCell ref="F35:L35"/>
    <mergeCell ref="F36:L36"/>
    <mergeCell ref="F37:L37"/>
    <mergeCell ref="C8:C9"/>
    <mergeCell ref="D8:D9"/>
    <mergeCell ref="E8:E9"/>
    <mergeCell ref="F8:F9"/>
    <mergeCell ref="G8:G9"/>
    <mergeCell ref="H8:H9"/>
    <mergeCell ref="I8:I9"/>
    <mergeCell ref="J8:J9"/>
    <mergeCell ref="C10:C11"/>
    <mergeCell ref="D10:D11"/>
    <mergeCell ref="E10:E11"/>
    <mergeCell ref="F10:F11"/>
    <mergeCell ref="G10:G11"/>
    <mergeCell ref="H10:H11"/>
    <mergeCell ref="I10:I11"/>
    <mergeCell ref="J10:J11"/>
    <mergeCell ref="C12:C13"/>
    <mergeCell ref="D12:D13"/>
    <mergeCell ref="E12:E13"/>
    <mergeCell ref="F12:F13"/>
    <mergeCell ref="G12:G13"/>
    <mergeCell ref="H12:H13"/>
    <mergeCell ref="I12:I13"/>
    <mergeCell ref="J12:J13"/>
    <mergeCell ref="C14:C15"/>
    <mergeCell ref="D14:D15"/>
    <mergeCell ref="E14:E15"/>
    <mergeCell ref="F14:F15"/>
    <mergeCell ref="G14:G15"/>
    <mergeCell ref="H14:H15"/>
    <mergeCell ref="I14:I15"/>
    <mergeCell ref="J14:J15"/>
    <mergeCell ref="C16:C17"/>
    <mergeCell ref="D16:D17"/>
    <mergeCell ref="E16:E17"/>
    <mergeCell ref="F16:F17"/>
    <mergeCell ref="G16:G17"/>
    <mergeCell ref="H16:H17"/>
    <mergeCell ref="I16:I17"/>
    <mergeCell ref="J16:J17"/>
    <mergeCell ref="C18:J19"/>
    <mergeCell ref="B20:B23"/>
    <mergeCell ref="C20:C21"/>
    <mergeCell ref="D20:D21"/>
    <mergeCell ref="E20:E21"/>
    <mergeCell ref="F20:F21"/>
    <mergeCell ref="G20:G21"/>
    <mergeCell ref="H20:H21"/>
    <mergeCell ref="I20:I21"/>
    <mergeCell ref="J20:J21"/>
    <mergeCell ref="C22:C23"/>
    <mergeCell ref="D22:D23"/>
    <mergeCell ref="E22:E23"/>
    <mergeCell ref="F22:F23"/>
    <mergeCell ref="G22:G23"/>
    <mergeCell ref="H22:H23"/>
    <mergeCell ref="I22:I23"/>
    <mergeCell ref="J22:J23"/>
    <mergeCell ref="B8:B19"/>
  </mergeCells>
  <phoneticPr fontId="5" type="Hiragana"/>
  <dataValidations count="1">
    <dataValidation type="list" allowBlank="1" showDropDown="0" showInputMessage="1" showErrorMessage="1" sqref="D33:D34">
      <formula1>"エアコン,ＬＥＤ照明器具,電気冷蔵庫,電気冷凍庫,電気便座,太陽光発電設備及び定置型蓄電池,定置型蓄電池"</formula1>
    </dataValidation>
  </dataValidations>
  <pageMargins left="0.23622047244094488" right="0.23622047244094488" top="0.74803149606299213" bottom="0.74803149606299213" header="0.31496062992125984" footer="0.31496062992125984"/>
  <pageSetup paperSize="9" scale="85" fitToWidth="1" fitToHeight="0" orientation="portrait" usePrinterDefaults="1" blackAndWhite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補助金交付申請予定額算定シート</vt:lpstr>
    </vt:vector>
  </TitlesOfParts>
  <Company>福岡県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福岡県</dc:creator>
  <cp:lastModifiedBy>環境対策グループ</cp:lastModifiedBy>
  <dcterms:created xsi:type="dcterms:W3CDTF">2022-05-22T16:38:50Z</dcterms:created>
  <dcterms:modified xsi:type="dcterms:W3CDTF">2024-02-13T11:50:47Z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2024-02-13T11:50:47Z</vt:filetime>
  </property>
</Properties>
</file>