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財政Ｇからの転送（照会・通知等）\H30\H31.1月\(菊地主査未処理)H31.1.15　【1月25日期限】公営企業に係る経営比較分析表（平成29年度決算）の分析等について\報告用\"/>
    </mc:Choice>
  </mc:AlternateContent>
  <workbookProtection workbookAlgorithmName="SHA-512" workbookHashValue="XfsMlQBnGt3r85pMSnjOv55cwgXKTyEPYJ1poOvTu4usDrWLvsyO1hWS90YqzixU7XnEm+GrOuOpH2zi/gCDgA==" workbookSaltValue="zP3H2sulj4yvF0PvaQW4bw==" workbookSpinCount="100000" lockStructure="1"/>
  <bookViews>
    <workbookView xWindow="0" yWindow="0" windowWidth="15360" windowHeight="7635"/>
  </bookViews>
  <sheets>
    <sheet name="法非適用_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J85" i="4"/>
  <c r="I85" i="4"/>
  <c r="H85" i="4"/>
  <c r="E85" i="4"/>
  <c r="BB10" i="4"/>
  <c r="AT10" i="4"/>
  <c r="AL10" i="4"/>
  <c r="W10" i="4"/>
  <c r="P10" i="4"/>
  <c r="I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<sst xmlns="http://schemas.openxmlformats.org/spreadsheetml/2006/main" count="237" uniqueCount="124">
  <si>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</si>
  <si>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</si>
  <si>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</si>
  <si>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</si>
  <si>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</si>
  <si>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</si>
  <si>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</si>
  <si>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</si>
  <si>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</si>
  <si>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</si>
  <si>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</si>
  <si>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</si>
  <si>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</si>
  <si>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</si>
  <si>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</si>
  <si>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</si>
  <si>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</si>
  <si>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</si>
  <si>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</si>
  <si>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</si>
  <si>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</si>
  <si>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</si>
  <si>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</si>
  <si>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</si>
  <si>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</si>
  <si>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</si>
  <si>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</si>
  <si>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</si>
  <si>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</si>
  <si>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</si>
  <si>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</si>
  <si>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</si>
  <si>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</si>
  <si>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</si>
  <si>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</si>
  <si>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</si>
  <si>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</si>
  <si>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</si>
  <si>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</si>
  <si>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</si>
  <si>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平成25年度における各指標の類似団体平均値は、当時の事業数を基に算出していますが、管路更新率については、平成26年度の事業数を基に類似団体平均値を算出しています。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</si>
  <si>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</si>
  <si>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</si>
  <si>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</si>
  <si>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</si>
  <si>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</si>
  <si>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</si>
  <si>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</si>
  <si>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</si>
  <si>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</si>
  <si>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</si>
  <si>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</si>
  <si>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</si>
  <si>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</si>
  <si>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</si>
  <si>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</si>
  <si>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</si>
  <si>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</si>
  <si>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</si>
  <si>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</si>
  <si>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</si>
  <si>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</si>
  <si>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</si>
  <si>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</si>
  <si>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</si>
  <si>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</si>
  <si>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</si>
  <si>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</si>
  <si>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</si>
  <si>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</si>
  <si>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</si>
  <si>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</si>
  <si>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</si>
  <si>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</si>
  <si>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</si>
  <si>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</si>
  <si>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</si>
  <si>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</si>
  <si>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</si>
  <si>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</si>
  <si>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</si>
  <si>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</si>
  <si>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</si>
  <si>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</si>
  <si>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</si>
  <si>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</si>
  <si>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</si>
  <si>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</si>
  <si>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</si>
  <si>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</si>
  <si>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</si>
  <si>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</si>
  <si>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</si>
  <si>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</si>
  <si>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</si>
  <si>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</si>
  <si>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</si>
  <si>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</si>
  <si>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</si>
  <si>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</si>
  <si>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</si>
  <si>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</si>
  <si>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</si>
  <si>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</si>
  <si>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</si>
  <si>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</si>
  <si>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</si>
  <si>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</si>
  <si>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北海道　登別市</t>
  </si>
  <si>
    <t>法非適用</t>
  </si>
  <si>
    <t>水道事業</t>
  </si>
  <si>
    <t>簡易水道事業</t>
  </si>
  <si>
    <t>D4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</si>
  <si>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</si>
  <si>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</si>
  <si>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</si>
  <si>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</si>
  <si>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</si>
  <si>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</si>
  <si>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</si>
  <si>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</si>
  <si>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r>
      <t>①収益的収支比率
類似団体と比較すると高い状態だが、100％を下回っており料金収入だけでは、必要な財源を確保することが出来ていないので、一般会計からの繰入金等により対応している状況である。
④企業債残高対給水収益比率
類似団体と比較すると同程度となっており、ここ数年右肩上がりに増えており、今後も更新を先延ばしにしている施設等が多くあり、増加して</t>
    </r>
    <r>
      <rPr>
        <sz val="11"/>
        <rFont val="ＭＳ ゴシック"/>
        <family val="3"/>
        <charset val="128"/>
      </rPr>
      <t>い</t>
    </r>
    <r>
      <rPr>
        <sz val="11"/>
        <color theme="1"/>
        <rFont val="ＭＳ ゴシック"/>
        <family val="3"/>
        <charset val="128"/>
      </rPr>
      <t xml:space="preserve">くものと考えられる。
⑤料金回収率・⑥給水原価
類似団体と比較すると、給水原価は安く、料金回収率は高いものの、営農用水という特殊事情から始ま
った経緯もあり、料金が低く設定されているために
１００％とはなっていない。
⑦施設利用率
類似団体と比較すると高い状態であり、効率よく運営されている。
⑧有収率
類似団体と比較すると低い状態であり、老朽管の更新や適正な維持管理により、漏水防止対策等が必要である。
</t>
    </r>
    <rPh sb="1" eb="4">
      <t>シュウエキテキ</t>
    </rPh>
    <rPh sb="4" eb="6">
      <t>シュウシ</t>
    </rPh>
    <rPh sb="6" eb="8">
      <t>ヒリツ</t>
    </rPh>
    <rPh sb="9" eb="11">
      <t>ルイジ</t>
    </rPh>
    <rPh sb="11" eb="13">
      <t>ダンタイ</t>
    </rPh>
    <rPh sb="14" eb="16">
      <t>ヒカク</t>
    </rPh>
    <rPh sb="19" eb="20">
      <t>タカ</t>
    </rPh>
    <rPh sb="21" eb="23">
      <t>ジョウタイ</t>
    </rPh>
    <rPh sb="31" eb="33">
      <t>シタマワ</t>
    </rPh>
    <rPh sb="37" eb="39">
      <t>リョウキン</t>
    </rPh>
    <rPh sb="39" eb="41">
      <t>シュウニュウ</t>
    </rPh>
    <rPh sb="46" eb="48">
      <t>ヒツヨウ</t>
    </rPh>
    <rPh sb="49" eb="51">
      <t>ザイゲン</t>
    </rPh>
    <rPh sb="52" eb="54">
      <t>カクホ</t>
    </rPh>
    <rPh sb="59" eb="61">
      <t>デキ</t>
    </rPh>
    <rPh sb="68" eb="70">
      <t>イッパン</t>
    </rPh>
    <rPh sb="70" eb="72">
      <t>カイケイ</t>
    </rPh>
    <rPh sb="75" eb="77">
      <t>クリイレ</t>
    </rPh>
    <rPh sb="77" eb="78">
      <t>キン</t>
    </rPh>
    <rPh sb="78" eb="79">
      <t>トウ</t>
    </rPh>
    <rPh sb="82" eb="84">
      <t>タイオウ</t>
    </rPh>
    <rPh sb="88" eb="90">
      <t>ジョウキョウ</t>
    </rPh>
    <rPh sb="96" eb="98">
      <t>キギョウ</t>
    </rPh>
    <rPh sb="98" eb="99">
      <t>サイ</t>
    </rPh>
    <rPh sb="99" eb="101">
      <t>ザンダカ</t>
    </rPh>
    <rPh sb="101" eb="102">
      <t>タイ</t>
    </rPh>
    <rPh sb="102" eb="104">
      <t>キュウスイ</t>
    </rPh>
    <rPh sb="104" eb="106">
      <t>シュウエキ</t>
    </rPh>
    <rPh sb="106" eb="108">
      <t>ヒリツ</t>
    </rPh>
    <rPh sb="109" eb="111">
      <t>ルイジ</t>
    </rPh>
    <rPh sb="111" eb="113">
      <t>ダンタイ</t>
    </rPh>
    <rPh sb="114" eb="116">
      <t>ヒカク</t>
    </rPh>
    <rPh sb="119" eb="122">
      <t>ドウテイド</t>
    </rPh>
    <rPh sb="131" eb="133">
      <t>スウネン</t>
    </rPh>
    <rPh sb="133" eb="135">
      <t>ミギカタ</t>
    </rPh>
    <rPh sb="135" eb="136">
      <t>ア</t>
    </rPh>
    <rPh sb="139" eb="140">
      <t>フ</t>
    </rPh>
    <rPh sb="145" eb="147">
      <t>コンゴ</t>
    </rPh>
    <rPh sb="148" eb="150">
      <t>コウシン</t>
    </rPh>
    <rPh sb="151" eb="153">
      <t>サキノ</t>
    </rPh>
    <rPh sb="160" eb="162">
      <t>シセツ</t>
    </rPh>
    <rPh sb="162" eb="163">
      <t>トウ</t>
    </rPh>
    <rPh sb="164" eb="165">
      <t>オオ</t>
    </rPh>
    <rPh sb="169" eb="171">
      <t>ゾウカ</t>
    </rPh>
    <rPh sb="178" eb="179">
      <t>カンガ</t>
    </rPh>
    <rPh sb="186" eb="188">
      <t>リョウキン</t>
    </rPh>
    <rPh sb="188" eb="190">
      <t>カイシュウ</t>
    </rPh>
    <rPh sb="190" eb="191">
      <t>リツ</t>
    </rPh>
    <rPh sb="193" eb="195">
      <t>キュウスイ</t>
    </rPh>
    <rPh sb="195" eb="197">
      <t>ゲンカ</t>
    </rPh>
    <rPh sb="198" eb="200">
      <t>ルイジ</t>
    </rPh>
    <rPh sb="200" eb="202">
      <t>ダンタイ</t>
    </rPh>
    <rPh sb="203" eb="205">
      <t>ヒカク</t>
    </rPh>
    <rPh sb="209" eb="211">
      <t>キュウスイ</t>
    </rPh>
    <rPh sb="211" eb="213">
      <t>ゲンカ</t>
    </rPh>
    <rPh sb="214" eb="215">
      <t>ヤス</t>
    </rPh>
    <rPh sb="217" eb="219">
      <t>リョウキン</t>
    </rPh>
    <rPh sb="219" eb="221">
      <t>カイシュウ</t>
    </rPh>
    <rPh sb="221" eb="222">
      <t>リツ</t>
    </rPh>
    <rPh sb="223" eb="224">
      <t>タカ</t>
    </rPh>
    <rPh sb="229" eb="231">
      <t>エイノウ</t>
    </rPh>
    <rPh sb="231" eb="232">
      <t>ヨウ</t>
    </rPh>
    <rPh sb="232" eb="233">
      <t>スイ</t>
    </rPh>
    <rPh sb="236" eb="238">
      <t>トクシュ</t>
    </rPh>
    <rPh sb="238" eb="240">
      <t>ジジョウ</t>
    </rPh>
    <rPh sb="242" eb="243">
      <t>ハジ</t>
    </rPh>
    <rPh sb="247" eb="249">
      <t>ケイイ</t>
    </rPh>
    <rPh sb="253" eb="255">
      <t>リョウキン</t>
    </rPh>
    <rPh sb="256" eb="257">
      <t>ヒク</t>
    </rPh>
    <rPh sb="258" eb="260">
      <t>セッテイ</t>
    </rPh>
    <rPh sb="284" eb="286">
      <t>シセツ</t>
    </rPh>
    <rPh sb="286" eb="288">
      <t>リヨウ</t>
    </rPh>
    <rPh sb="288" eb="289">
      <t>リツ</t>
    </rPh>
    <rPh sb="290" eb="292">
      <t>ルイジ</t>
    </rPh>
    <rPh sb="292" eb="294">
      <t>ダンタイ</t>
    </rPh>
    <rPh sb="295" eb="297">
      <t>ヒカク</t>
    </rPh>
    <rPh sb="300" eb="301">
      <t>タカ</t>
    </rPh>
    <rPh sb="302" eb="304">
      <t>ジョウタイ</t>
    </rPh>
    <rPh sb="308" eb="310">
      <t>コウリツ</t>
    </rPh>
    <rPh sb="312" eb="314">
      <t>ウンエイ</t>
    </rPh>
    <rPh sb="322" eb="323">
      <t>ユウ</t>
    </rPh>
    <rPh sb="323" eb="325">
      <t>シュウリツ</t>
    </rPh>
    <rPh sb="326" eb="328">
      <t>ルイジ</t>
    </rPh>
    <rPh sb="328" eb="330">
      <t>ダンタイ</t>
    </rPh>
    <rPh sb="331" eb="333">
      <t>ヒカク</t>
    </rPh>
    <rPh sb="336" eb="337">
      <t>ヒク</t>
    </rPh>
    <rPh sb="338" eb="340">
      <t>ジョウタイ</t>
    </rPh>
    <phoneticPr fontId="4"/>
  </si>
  <si>
    <t xml:space="preserve">③管路更新率
類似団体と比較すると若干高い状態ではあるが、平成30年度に策定した中長期的な計画の「経営戦略」に則り、老朽管の配水管工事を進め、改善を図っていかなければならないと考えている。
</t>
    <rPh sb="1" eb="3">
      <t>カンロ</t>
    </rPh>
    <rPh sb="3" eb="5">
      <t>コウシン</t>
    </rPh>
    <rPh sb="5" eb="6">
      <t>リツ</t>
    </rPh>
    <rPh sb="7" eb="9">
      <t>ルイジ</t>
    </rPh>
    <rPh sb="9" eb="11">
      <t>ダンタイ</t>
    </rPh>
    <rPh sb="12" eb="14">
      <t>ヒカク</t>
    </rPh>
    <rPh sb="17" eb="19">
      <t>ジャッカン</t>
    </rPh>
    <rPh sb="19" eb="20">
      <t>タカ</t>
    </rPh>
    <rPh sb="21" eb="23">
      <t>ジョウタイ</t>
    </rPh>
    <rPh sb="29" eb="31">
      <t>ヘイセイ</t>
    </rPh>
    <rPh sb="33" eb="34">
      <t>ネン</t>
    </rPh>
    <rPh sb="34" eb="35">
      <t>ド</t>
    </rPh>
    <rPh sb="36" eb="38">
      <t>サクテイ</t>
    </rPh>
    <rPh sb="40" eb="44">
      <t>チュウチョウキテキ</t>
    </rPh>
    <rPh sb="45" eb="47">
      <t>ケイカク</t>
    </rPh>
    <rPh sb="49" eb="51">
      <t>ケイエイ</t>
    </rPh>
    <rPh sb="51" eb="53">
      <t>センリャク</t>
    </rPh>
    <rPh sb="55" eb="56">
      <t>ノット</t>
    </rPh>
    <rPh sb="58" eb="60">
      <t>ロウキュウ</t>
    </rPh>
    <rPh sb="60" eb="61">
      <t>カン</t>
    </rPh>
    <rPh sb="62" eb="65">
      <t>ハイスイカン</t>
    </rPh>
    <rPh sb="65" eb="67">
      <t>コウジ</t>
    </rPh>
    <rPh sb="68" eb="69">
      <t>スス</t>
    </rPh>
    <rPh sb="71" eb="73">
      <t>カイゼン</t>
    </rPh>
    <rPh sb="74" eb="75">
      <t>ハカ</t>
    </rPh>
    <rPh sb="88" eb="89">
      <t>カンガ</t>
    </rPh>
    <phoneticPr fontId="4"/>
  </si>
  <si>
    <t>　現時点では料金収入のほか、一般会計からの繰入金等により経営を行っているが、今後老朽施設の更新等の工事が控えている。
　これらの状況に対応するため、平成30年度に策定した中長期的な計画の「経営戦略」に則り、課題解決に向けた取り組みをこれまで以上にすすめ、平成31年度より、企業会計移行することにより明らかになる資産価値等をふまえ、料金の見直し等を行い、安定した経営に努めていかなければならないと考えている。</t>
    <rPh sb="1" eb="4">
      <t>ゲンジテン</t>
    </rPh>
    <rPh sb="6" eb="8">
      <t>リョウキン</t>
    </rPh>
    <rPh sb="8" eb="10">
      <t>シュウニュウ</t>
    </rPh>
    <rPh sb="14" eb="16">
      <t>イッパン</t>
    </rPh>
    <rPh sb="16" eb="18">
      <t>カイケイ</t>
    </rPh>
    <rPh sb="21" eb="23">
      <t>クリイレ</t>
    </rPh>
    <rPh sb="23" eb="24">
      <t>キン</t>
    </rPh>
    <rPh sb="24" eb="25">
      <t>トウ</t>
    </rPh>
    <rPh sb="28" eb="30">
      <t>ケイエイ</t>
    </rPh>
    <rPh sb="31" eb="32">
      <t>オコナ</t>
    </rPh>
    <rPh sb="38" eb="40">
      <t>コンゴ</t>
    </rPh>
    <rPh sb="40" eb="42">
      <t>ロウキュウ</t>
    </rPh>
    <rPh sb="42" eb="44">
      <t>シセツ</t>
    </rPh>
    <rPh sb="45" eb="47">
      <t>コウシン</t>
    </rPh>
    <rPh sb="47" eb="48">
      <t>トウ</t>
    </rPh>
    <rPh sb="49" eb="51">
      <t>コウジ</t>
    </rPh>
    <rPh sb="52" eb="53">
      <t>ヒカ</t>
    </rPh>
    <rPh sb="64" eb="66">
      <t>ジョウキョウ</t>
    </rPh>
    <rPh sb="67" eb="69">
      <t>タイオウ</t>
    </rPh>
    <rPh sb="74" eb="76">
      <t>ヘイセイ</t>
    </rPh>
    <rPh sb="78" eb="80">
      <t>ネンド</t>
    </rPh>
    <rPh sb="81" eb="83">
      <t>サクテイ</t>
    </rPh>
    <rPh sb="85" eb="88">
      <t>チュウチョウキ</t>
    </rPh>
    <rPh sb="88" eb="89">
      <t>テキ</t>
    </rPh>
    <rPh sb="90" eb="92">
      <t>ケイカク</t>
    </rPh>
    <rPh sb="94" eb="96">
      <t>ケイエイ</t>
    </rPh>
    <rPh sb="96" eb="98">
      <t>センリャク</t>
    </rPh>
    <rPh sb="100" eb="101">
      <t>ノット</t>
    </rPh>
    <rPh sb="103" eb="105">
      <t>カダイ</t>
    </rPh>
    <rPh sb="105" eb="107">
      <t>カイケツ</t>
    </rPh>
    <rPh sb="108" eb="109">
      <t>ム</t>
    </rPh>
    <rPh sb="111" eb="112">
      <t>ト</t>
    </rPh>
    <rPh sb="113" eb="114">
      <t>ク</t>
    </rPh>
    <rPh sb="120" eb="122">
      <t>イジョウ</t>
    </rPh>
    <rPh sb="127" eb="129">
      <t>ヘイセイ</t>
    </rPh>
    <rPh sb="131" eb="132">
      <t>ネン</t>
    </rPh>
    <rPh sb="132" eb="133">
      <t>ド</t>
    </rPh>
    <rPh sb="136" eb="138">
      <t>キギョウ</t>
    </rPh>
    <rPh sb="138" eb="140">
      <t>カイケイ</t>
    </rPh>
    <rPh sb="140" eb="142">
      <t>イコウ</t>
    </rPh>
    <rPh sb="149" eb="150">
      <t>アキ</t>
    </rPh>
    <rPh sb="155" eb="157">
      <t>シサン</t>
    </rPh>
    <rPh sb="157" eb="159">
      <t>カチ</t>
    </rPh>
    <rPh sb="159" eb="160">
      <t>トウ</t>
    </rPh>
    <rPh sb="165" eb="167">
      <t>リョウキン</t>
    </rPh>
    <rPh sb="168" eb="170">
      <t>ミナオ</t>
    </rPh>
    <rPh sb="171" eb="172">
      <t>トウ</t>
    </rPh>
    <rPh sb="173" eb="174">
      <t>オコナ</t>
    </rPh>
    <rPh sb="176" eb="178">
      <t>アンテイ</t>
    </rPh>
    <rPh sb="180" eb="182">
      <t>ケイエイ</t>
    </rPh>
    <rPh sb="183" eb="184">
      <t>ツト</t>
    </rPh>
    <rPh sb="197" eb="198">
      <t>カンガ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</si>
</sst>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0.99</c:v>
                </c:pt>
                <c:pt idx="1">
                  <c:v>0.75</c:v>
                </c:pt>
                <c:pt idx="2">
                  <c:v>1.52</c:v>
                </c:pt>
                <c:pt idx="3">
                  <c:v>0.73</c:v>
                </c:pt>
                <c:pt idx="4">
                  <c:v>0.65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B5-4DB7-9A7C-54D91A9D59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0659672"/>
        <c:axId val="350660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</c:v>
                </c:pt>
                <c:pt idx="1">
                  <c:v>0.91</c:v>
                </c:pt>
                <c:pt idx="2">
                  <c:v>1.26</c:v>
                </c:pt>
                <c:pt idx="3">
                  <c:v>0.78</c:v>
                </c:pt>
                <c:pt idx="4">
                  <c:v>0.56999999999999995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6B5-4DB7-9A7C-54D91A9D59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659672"/>
        <c:axId val="350660064"/>
      </c:lineChart>
      <c:dateAx>
        <c:axId val="350659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0660064"/>
        <c:crosses val="autoZero"/>
        <c:auto val="1"/>
        <c:lblOffset val="100"/>
        <c:baseTimeUnit val="years"/>
      </c:dateAx>
      <c:valAx>
        <c:axId val="350660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0659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53.34</c:v>
                </c:pt>
                <c:pt idx="1">
                  <c:v>56.27</c:v>
                </c:pt>
                <c:pt idx="2">
                  <c:v>52.41</c:v>
                </c:pt>
                <c:pt idx="3">
                  <c:v>55.66</c:v>
                </c:pt>
                <c:pt idx="4">
                  <c:v>59.89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29-4EAE-A6C2-C4542287F1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4673360"/>
        <c:axId val="354673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50.49</c:v>
                </c:pt>
                <c:pt idx="1">
                  <c:v>48.36</c:v>
                </c:pt>
                <c:pt idx="2">
                  <c:v>48.7</c:v>
                </c:pt>
                <c:pt idx="3">
                  <c:v>46.9</c:v>
                </c:pt>
                <c:pt idx="4">
                  <c:v>47.95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29-4EAE-A6C2-C4542287F1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673360"/>
        <c:axId val="354673752"/>
      </c:lineChart>
      <c:dateAx>
        <c:axId val="354673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4673752"/>
        <c:crosses val="autoZero"/>
        <c:auto val="1"/>
        <c:lblOffset val="100"/>
        <c:baseTimeUnit val="years"/>
      </c:dateAx>
      <c:valAx>
        <c:axId val="354673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4673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60.54</c:v>
                </c:pt>
                <c:pt idx="1">
                  <c:v>59.41</c:v>
                </c:pt>
                <c:pt idx="2">
                  <c:v>63.24</c:v>
                </c:pt>
                <c:pt idx="3">
                  <c:v>58.15</c:v>
                </c:pt>
                <c:pt idx="4">
                  <c:v>54.59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E53-4AF7-B42A-46ACD04993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4674928"/>
        <c:axId val="354675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74.209999999999994</c:v>
                </c:pt>
                <c:pt idx="1">
                  <c:v>75.239999999999995</c:v>
                </c:pt>
                <c:pt idx="2">
                  <c:v>74.959999999999994</c:v>
                </c:pt>
                <c:pt idx="3">
                  <c:v>74.63</c:v>
                </c:pt>
                <c:pt idx="4">
                  <c:v>74.900000000000006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E53-4AF7-B42A-46ACD04993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674928"/>
        <c:axId val="354675320"/>
      </c:lineChart>
      <c:dateAx>
        <c:axId val="354674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4675320"/>
        <c:crosses val="autoZero"/>
        <c:auto val="1"/>
        <c:lblOffset val="100"/>
        <c:baseTimeUnit val="years"/>
      </c:dateAx>
      <c:valAx>
        <c:axId val="354675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4674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117.14</c:v>
                </c:pt>
                <c:pt idx="1">
                  <c:v>101.17</c:v>
                </c:pt>
                <c:pt idx="2">
                  <c:v>95.55</c:v>
                </c:pt>
                <c:pt idx="3">
                  <c:v>89.1</c:v>
                </c:pt>
                <c:pt idx="4">
                  <c:v>90.39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4D-495A-AA50-1232621EA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0661240"/>
        <c:axId val="350661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71.66</c:v>
                </c:pt>
                <c:pt idx="1">
                  <c:v>73.06</c:v>
                </c:pt>
                <c:pt idx="2">
                  <c:v>72.03</c:v>
                </c:pt>
                <c:pt idx="3">
                  <c:v>72.11</c:v>
                </c:pt>
                <c:pt idx="4">
                  <c:v>74.05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34D-495A-AA50-1232621EA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661240"/>
        <c:axId val="350661632"/>
      </c:lineChart>
      <c:dateAx>
        <c:axId val="350661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0661632"/>
        <c:crosses val="autoZero"/>
        <c:auto val="1"/>
        <c:lblOffset val="100"/>
        <c:baseTimeUnit val="years"/>
      </c:dateAx>
      <c:valAx>
        <c:axId val="350661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0661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A1-4D8C-9B60-AD23516EE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4136624"/>
        <c:axId val="354137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A1-4D8C-9B60-AD23516EE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136624"/>
        <c:axId val="354137016"/>
      </c:lineChart>
      <c:dateAx>
        <c:axId val="354136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4137016"/>
        <c:crosses val="autoZero"/>
        <c:auto val="1"/>
        <c:lblOffset val="100"/>
        <c:baseTimeUnit val="years"/>
      </c:dateAx>
      <c:valAx>
        <c:axId val="354137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4136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CAE-44AC-8BFA-2196CD392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0659280"/>
        <c:axId val="35413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CAE-44AC-8BFA-2196CD392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659280"/>
        <c:axId val="354138192"/>
      </c:lineChart>
      <c:dateAx>
        <c:axId val="350659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4138192"/>
        <c:crosses val="autoZero"/>
        <c:auto val="1"/>
        <c:lblOffset val="100"/>
        <c:baseTimeUnit val="years"/>
      </c:dateAx>
      <c:valAx>
        <c:axId val="35413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065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44-4861-B429-684FC08CF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4139368"/>
        <c:axId val="353802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D44-4861-B429-684FC08CF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139368"/>
        <c:axId val="353802888"/>
      </c:lineChart>
      <c:dateAx>
        <c:axId val="354139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3802888"/>
        <c:crosses val="autoZero"/>
        <c:auto val="1"/>
        <c:lblOffset val="100"/>
        <c:baseTimeUnit val="years"/>
      </c:dateAx>
      <c:valAx>
        <c:axId val="353802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4139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4F-4C12-B729-79A41C114F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3804064"/>
        <c:axId val="353804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E4F-4C12-B729-79A41C114F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804064"/>
        <c:axId val="353804456"/>
      </c:lineChart>
      <c:dateAx>
        <c:axId val="353804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3804456"/>
        <c:crosses val="autoZero"/>
        <c:auto val="1"/>
        <c:lblOffset val="100"/>
        <c:baseTimeUnit val="years"/>
      </c:dateAx>
      <c:valAx>
        <c:axId val="353804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3804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997.77</c:v>
                </c:pt>
                <c:pt idx="1">
                  <c:v>1048.25</c:v>
                </c:pt>
                <c:pt idx="2">
                  <c:v>1130.51</c:v>
                </c:pt>
                <c:pt idx="3">
                  <c:v>1183.95</c:v>
                </c:pt>
                <c:pt idx="4">
                  <c:v>1320.6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561-4B63-AE1F-94939D5D16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3805632"/>
        <c:axId val="353806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1462.56</c:v>
                </c:pt>
                <c:pt idx="1">
                  <c:v>1486.62</c:v>
                </c:pt>
                <c:pt idx="2">
                  <c:v>1510.14</c:v>
                </c:pt>
                <c:pt idx="3">
                  <c:v>1595.62</c:v>
                </c:pt>
                <c:pt idx="4">
                  <c:v>1302.33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561-4B63-AE1F-94939D5D16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805632"/>
        <c:axId val="353806024"/>
      </c:lineChart>
      <c:dateAx>
        <c:axId val="353805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3806024"/>
        <c:crosses val="autoZero"/>
        <c:auto val="1"/>
        <c:lblOffset val="100"/>
        <c:baseTimeUnit val="years"/>
      </c:dateAx>
      <c:valAx>
        <c:axId val="353806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3805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84.54</c:v>
                </c:pt>
                <c:pt idx="1">
                  <c:v>79.22</c:v>
                </c:pt>
                <c:pt idx="2">
                  <c:v>74.349999999999994</c:v>
                </c:pt>
                <c:pt idx="3">
                  <c:v>69.709999999999994</c:v>
                </c:pt>
                <c:pt idx="4">
                  <c:v>67.260000000000005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B3-47F2-A631-F3FC98ED6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3855120"/>
        <c:axId val="353855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32.39</c:v>
                </c:pt>
                <c:pt idx="1">
                  <c:v>24.39</c:v>
                </c:pt>
                <c:pt idx="2">
                  <c:v>22.67</c:v>
                </c:pt>
                <c:pt idx="3">
                  <c:v>37.92</c:v>
                </c:pt>
                <c:pt idx="4">
                  <c:v>40.89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3B3-47F2-A631-F3FC98ED6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855120"/>
        <c:axId val="353855512"/>
      </c:lineChart>
      <c:dateAx>
        <c:axId val="353855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3855512"/>
        <c:crosses val="autoZero"/>
        <c:auto val="1"/>
        <c:lblOffset val="100"/>
        <c:baseTimeUnit val="years"/>
      </c:dateAx>
      <c:valAx>
        <c:axId val="353855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3855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153.06</c:v>
                </c:pt>
                <c:pt idx="1">
                  <c:v>160.16999999999999</c:v>
                </c:pt>
                <c:pt idx="2">
                  <c:v>175.88</c:v>
                </c:pt>
                <c:pt idx="3">
                  <c:v>204.48</c:v>
                </c:pt>
                <c:pt idx="4">
                  <c:v>207.87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DC-431B-8088-3582FAFC33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4671792"/>
        <c:axId val="354672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530.83000000000004</c:v>
                </c:pt>
                <c:pt idx="1">
                  <c:v>734.18</c:v>
                </c:pt>
                <c:pt idx="2">
                  <c:v>789.62</c:v>
                </c:pt>
                <c:pt idx="3">
                  <c:v>423.18</c:v>
                </c:pt>
                <c:pt idx="4">
                  <c:v>383.2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DC-431B-8088-3582FAFC33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671792"/>
        <c:axId val="354672184"/>
      </c:lineChart>
      <c:dateAx>
        <c:axId val="354671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4672184"/>
        <c:crosses val="autoZero"/>
        <c:auto val="1"/>
        <c:lblOffset val="100"/>
        <c:baseTimeUnit val="years"/>
      </c:dateAx>
      <c:valAx>
        <c:axId val="354672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4671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【1,141.75】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【292.18】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P45" zoomScaleNormal="100" workbookViewId="0">
      <selection activeCell="BL83" sqref="BL8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北海道　登別市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1" t="s">
        <v>1</v>
      </c>
      <c r="C7" s="71"/>
      <c r="D7" s="71"/>
      <c r="E7" s="71"/>
      <c r="F7" s="71"/>
      <c r="G7" s="71"/>
      <c r="H7" s="71"/>
      <c r="I7" s="71" t="s">
        <v>2</v>
      </c>
      <c r="J7" s="71"/>
      <c r="K7" s="71"/>
      <c r="L7" s="71"/>
      <c r="M7" s="71"/>
      <c r="N7" s="71"/>
      <c r="O7" s="71"/>
      <c r="P7" s="71" t="s">
        <v>3</v>
      </c>
      <c r="Q7" s="71"/>
      <c r="R7" s="71"/>
      <c r="S7" s="71"/>
      <c r="T7" s="71"/>
      <c r="U7" s="71"/>
      <c r="V7" s="71"/>
      <c r="W7" s="71" t="s">
        <v>4</v>
      </c>
      <c r="X7" s="71"/>
      <c r="Y7" s="71"/>
      <c r="Z7" s="71"/>
      <c r="AA7" s="71"/>
      <c r="AB7" s="71"/>
      <c r="AC7" s="71"/>
      <c r="AD7" s="71" t="s">
        <v>5</v>
      </c>
      <c r="AE7" s="71"/>
      <c r="AF7" s="71"/>
      <c r="AG7" s="71"/>
      <c r="AH7" s="71"/>
      <c r="AI7" s="71"/>
      <c r="AJ7" s="71"/>
      <c r="AK7" s="2"/>
      <c r="AL7" s="71" t="s">
        <v>6</v>
      </c>
      <c r="AM7" s="71"/>
      <c r="AN7" s="71"/>
      <c r="AO7" s="71"/>
      <c r="AP7" s="71"/>
      <c r="AQ7" s="71"/>
      <c r="AR7" s="71"/>
      <c r="AS7" s="71"/>
      <c r="AT7" s="71" t="s">
        <v>7</v>
      </c>
      <c r="AU7" s="71"/>
      <c r="AV7" s="71"/>
      <c r="AW7" s="71"/>
      <c r="AX7" s="71"/>
      <c r="AY7" s="71"/>
      <c r="AZ7" s="71"/>
      <c r="BA7" s="71"/>
      <c r="BB7" s="71" t="s">
        <v>8</v>
      </c>
      <c r="BC7" s="71"/>
      <c r="BD7" s="71"/>
      <c r="BE7" s="71"/>
      <c r="BF7" s="71"/>
      <c r="BG7" s="71"/>
      <c r="BH7" s="71"/>
      <c r="BI7" s="71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データ!$I$6</f>
        <v>法非適用</v>
      </c>
      <c r="C8" s="72"/>
      <c r="D8" s="72"/>
      <c r="E8" s="72"/>
      <c r="F8" s="72"/>
      <c r="G8" s="72"/>
      <c r="H8" s="72"/>
      <c r="I8" s="72" t="str">
        <f>データ!$J$6</f>
        <v>水道事業</v>
      </c>
      <c r="J8" s="72"/>
      <c r="K8" s="72"/>
      <c r="L8" s="72"/>
      <c r="M8" s="72"/>
      <c r="N8" s="72"/>
      <c r="O8" s="72"/>
      <c r="P8" s="72" t="str">
        <f>データ!$K$6</f>
        <v>簡易水道事業</v>
      </c>
      <c r="Q8" s="72"/>
      <c r="R8" s="72"/>
      <c r="S8" s="72"/>
      <c r="T8" s="72"/>
      <c r="U8" s="72"/>
      <c r="V8" s="72"/>
      <c r="W8" s="72" t="str">
        <f>データ!$L$6</f>
        <v>D4</v>
      </c>
      <c r="X8" s="72"/>
      <c r="Y8" s="72"/>
      <c r="Z8" s="72"/>
      <c r="AA8" s="72"/>
      <c r="AB8" s="72"/>
      <c r="AC8" s="72"/>
      <c r="AD8" s="72" t="str">
        <f>データ!$M$6</f>
        <v>非設置</v>
      </c>
      <c r="AE8" s="72"/>
      <c r="AF8" s="72"/>
      <c r="AG8" s="72"/>
      <c r="AH8" s="72"/>
      <c r="AI8" s="72"/>
      <c r="AJ8" s="72"/>
      <c r="AK8" s="2"/>
      <c r="AL8" s="66">
        <f>データ!$R$6</f>
        <v>48852</v>
      </c>
      <c r="AM8" s="66"/>
      <c r="AN8" s="66"/>
      <c r="AO8" s="66"/>
      <c r="AP8" s="66"/>
      <c r="AQ8" s="66"/>
      <c r="AR8" s="66"/>
      <c r="AS8" s="66"/>
      <c r="AT8" s="65">
        <f>データ!$S$6</f>
        <v>212.21</v>
      </c>
      <c r="AU8" s="65"/>
      <c r="AV8" s="65"/>
      <c r="AW8" s="65"/>
      <c r="AX8" s="65"/>
      <c r="AY8" s="65"/>
      <c r="AZ8" s="65"/>
      <c r="BA8" s="65"/>
      <c r="BB8" s="65">
        <f>データ!$T$6</f>
        <v>230.21</v>
      </c>
      <c r="BC8" s="65"/>
      <c r="BD8" s="65"/>
      <c r="BE8" s="65"/>
      <c r="BF8" s="65"/>
      <c r="BG8" s="65"/>
      <c r="BH8" s="65"/>
      <c r="BI8" s="65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71" t="s">
        <v>12</v>
      </c>
      <c r="C9" s="71"/>
      <c r="D9" s="71"/>
      <c r="E9" s="71"/>
      <c r="F9" s="71"/>
      <c r="G9" s="71"/>
      <c r="H9" s="71"/>
      <c r="I9" s="71" t="s">
        <v>13</v>
      </c>
      <c r="J9" s="71"/>
      <c r="K9" s="71"/>
      <c r="L9" s="71"/>
      <c r="M9" s="71"/>
      <c r="N9" s="71"/>
      <c r="O9" s="71"/>
      <c r="P9" s="71" t="s">
        <v>14</v>
      </c>
      <c r="Q9" s="71"/>
      <c r="R9" s="71"/>
      <c r="S9" s="71"/>
      <c r="T9" s="71"/>
      <c r="U9" s="71"/>
      <c r="V9" s="71"/>
      <c r="W9" s="71" t="s">
        <v>15</v>
      </c>
      <c r="X9" s="71"/>
      <c r="Y9" s="71"/>
      <c r="Z9" s="71"/>
      <c r="AA9" s="71"/>
      <c r="AB9" s="71"/>
      <c r="AC9" s="71"/>
      <c r="AD9" s="2"/>
      <c r="AE9" s="2"/>
      <c r="AF9" s="2"/>
      <c r="AG9" s="2"/>
      <c r="AH9" s="3"/>
      <c r="AI9" s="2"/>
      <c r="AJ9" s="2"/>
      <c r="AK9" s="2"/>
      <c r="AL9" s="71" t="s">
        <v>16</v>
      </c>
      <c r="AM9" s="71"/>
      <c r="AN9" s="71"/>
      <c r="AO9" s="71"/>
      <c r="AP9" s="71"/>
      <c r="AQ9" s="71"/>
      <c r="AR9" s="71"/>
      <c r="AS9" s="71"/>
      <c r="AT9" s="71" t="s">
        <v>17</v>
      </c>
      <c r="AU9" s="71"/>
      <c r="AV9" s="71"/>
      <c r="AW9" s="71"/>
      <c r="AX9" s="71"/>
      <c r="AY9" s="71"/>
      <c r="AZ9" s="71"/>
      <c r="BA9" s="71"/>
      <c r="BB9" s="71" t="s">
        <v>18</v>
      </c>
      <c r="BC9" s="71"/>
      <c r="BD9" s="71"/>
      <c r="BE9" s="71"/>
      <c r="BF9" s="71"/>
      <c r="BG9" s="71"/>
      <c r="BH9" s="71"/>
      <c r="BI9" s="71"/>
      <c r="BJ9" s="3"/>
      <c r="BK9" s="3"/>
      <c r="BL9" s="63" t="s">
        <v>19</v>
      </c>
      <c r="BM9" s="64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5" t="str">
        <f>データ!$N$6</f>
        <v>-</v>
      </c>
      <c r="C10" s="65"/>
      <c r="D10" s="65"/>
      <c r="E10" s="65"/>
      <c r="F10" s="65"/>
      <c r="G10" s="65"/>
      <c r="H10" s="65"/>
      <c r="I10" s="65" t="str">
        <f>データ!$O$6</f>
        <v>該当数値なし</v>
      </c>
      <c r="J10" s="65"/>
      <c r="K10" s="65"/>
      <c r="L10" s="65"/>
      <c r="M10" s="65"/>
      <c r="N10" s="65"/>
      <c r="O10" s="65"/>
      <c r="P10" s="65">
        <f>データ!$P$6</f>
        <v>0.33</v>
      </c>
      <c r="Q10" s="65"/>
      <c r="R10" s="65"/>
      <c r="S10" s="65"/>
      <c r="T10" s="65"/>
      <c r="U10" s="65"/>
      <c r="V10" s="65"/>
      <c r="W10" s="66">
        <f>データ!$Q$6</f>
        <v>3094</v>
      </c>
      <c r="X10" s="66"/>
      <c r="Y10" s="66"/>
      <c r="Z10" s="66"/>
      <c r="AA10" s="66"/>
      <c r="AB10" s="66"/>
      <c r="AC10" s="66"/>
      <c r="AD10" s="2"/>
      <c r="AE10" s="2"/>
      <c r="AF10" s="2"/>
      <c r="AG10" s="2"/>
      <c r="AH10" s="2"/>
      <c r="AI10" s="2"/>
      <c r="AJ10" s="2"/>
      <c r="AK10" s="2"/>
      <c r="AL10" s="66">
        <f>データ!$U$6</f>
        <v>159</v>
      </c>
      <c r="AM10" s="66"/>
      <c r="AN10" s="66"/>
      <c r="AO10" s="66"/>
      <c r="AP10" s="66"/>
      <c r="AQ10" s="66"/>
      <c r="AR10" s="66"/>
      <c r="AS10" s="66"/>
      <c r="AT10" s="65">
        <f>データ!$V$6</f>
        <v>13.78</v>
      </c>
      <c r="AU10" s="65"/>
      <c r="AV10" s="65"/>
      <c r="AW10" s="65"/>
      <c r="AX10" s="65"/>
      <c r="AY10" s="65"/>
      <c r="AZ10" s="65"/>
      <c r="BA10" s="65"/>
      <c r="BB10" s="65">
        <f>データ!$W$6</f>
        <v>11.54</v>
      </c>
      <c r="BC10" s="65"/>
      <c r="BD10" s="65"/>
      <c r="BE10" s="65"/>
      <c r="BF10" s="65"/>
      <c r="BG10" s="65"/>
      <c r="BH10" s="65"/>
      <c r="BI10" s="65"/>
      <c r="BJ10" s="2"/>
      <c r="BK10" s="2"/>
      <c r="BL10" s="67" t="s">
        <v>21</v>
      </c>
      <c r="BM10" s="68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8" t="s">
        <v>23</v>
      </c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</row>
    <row r="14" spans="1:78" ht="13.5" customHeight="1" x14ac:dyDescent="0.15">
      <c r="A14" s="2"/>
      <c r="B14" s="60" t="s">
        <v>24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2"/>
      <c r="BK14" s="2"/>
      <c r="BL14" s="42" t="s">
        <v>25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 x14ac:dyDescent="0.15">
      <c r="A15" s="2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7"/>
      <c r="BK15" s="2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8" t="s">
        <v>121</v>
      </c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5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8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5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8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5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8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5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8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5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8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5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8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5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8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5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8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5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8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5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8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5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8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5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8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5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8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5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8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5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8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5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8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5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8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50"/>
    </row>
    <row r="34" spans="1:78" ht="13.5" customHeight="1" x14ac:dyDescent="0.15">
      <c r="A34" s="2"/>
      <c r="B34" s="16"/>
      <c r="C34" s="54" t="s">
        <v>26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19"/>
      <c r="R34" s="54" t="s">
        <v>27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19"/>
      <c r="AG34" s="54" t="s">
        <v>28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19"/>
      <c r="AV34" s="54" t="s">
        <v>29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18"/>
      <c r="BK34" s="2"/>
      <c r="BL34" s="48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50"/>
    </row>
    <row r="35" spans="1:78" ht="13.5" customHeight="1" x14ac:dyDescent="0.15">
      <c r="A35" s="2"/>
      <c r="B35" s="16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19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19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19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8"/>
      <c r="BK35" s="2"/>
      <c r="BL35" s="48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5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8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5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8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5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8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5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8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5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8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5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8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5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8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5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8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5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8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50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2" t="s">
        <v>30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8" t="s">
        <v>122</v>
      </c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5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8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5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8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5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8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5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8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5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8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5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8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5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8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5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8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50"/>
    </row>
    <row r="56" spans="1:78" ht="13.5" customHeight="1" x14ac:dyDescent="0.15">
      <c r="A56" s="2"/>
      <c r="B56" s="16"/>
      <c r="C56" s="54" t="s">
        <v>31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19"/>
      <c r="R56" s="54" t="s">
        <v>32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19"/>
      <c r="AG56" s="54" t="s">
        <v>33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19"/>
      <c r="AV56" s="54" t="s">
        <v>34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18"/>
      <c r="BK56" s="2"/>
      <c r="BL56" s="48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50"/>
    </row>
    <row r="57" spans="1:78" ht="13.5" customHeight="1" x14ac:dyDescent="0.15">
      <c r="A57" s="2"/>
      <c r="B57" s="16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19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19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19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18"/>
      <c r="BK57" s="2"/>
      <c r="BL57" s="48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50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8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50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8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50"/>
    </row>
    <row r="60" spans="1:78" ht="13.5" customHeight="1" x14ac:dyDescent="0.15">
      <c r="A60" s="2"/>
      <c r="B60" s="55" t="s">
        <v>35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7"/>
      <c r="BK60" s="2"/>
      <c r="BL60" s="48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50"/>
    </row>
    <row r="61" spans="1:78" ht="13.5" customHeight="1" x14ac:dyDescent="0.15">
      <c r="A61" s="2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7"/>
      <c r="BK61" s="2"/>
      <c r="BL61" s="48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5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8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5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8"/>
      <c r="BM63" s="49"/>
      <c r="BN63" s="49"/>
      <c r="BO63" s="49"/>
      <c r="BP63" s="49"/>
      <c r="BQ63" s="49"/>
      <c r="BR63" s="49"/>
      <c r="BS63" s="49"/>
      <c r="BT63" s="49"/>
      <c r="BU63" s="49"/>
      <c r="BV63" s="49"/>
      <c r="BW63" s="49"/>
      <c r="BX63" s="49"/>
      <c r="BY63" s="49"/>
      <c r="BZ63" s="50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2" t="s">
        <v>36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8" t="s">
        <v>123</v>
      </c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5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8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5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8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5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5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5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8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5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8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5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8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5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8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5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8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8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5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8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5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8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50"/>
    </row>
    <row r="79" spans="1:78" ht="13.5" customHeight="1" x14ac:dyDescent="0.15">
      <c r="A79" s="2"/>
      <c r="B79" s="16"/>
      <c r="C79" s="54" t="s">
        <v>37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19"/>
      <c r="V79" s="19"/>
      <c r="W79" s="54" t="s">
        <v>38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19"/>
      <c r="AP79" s="19"/>
      <c r="AQ79" s="54" t="s">
        <v>39</v>
      </c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17"/>
      <c r="BJ79" s="18"/>
      <c r="BK79" s="2"/>
      <c r="BL79" s="48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50"/>
    </row>
    <row r="80" spans="1:78" ht="13.5" customHeight="1" x14ac:dyDescent="0.15">
      <c r="A80" s="2"/>
      <c r="B80" s="16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19"/>
      <c r="V80" s="19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19"/>
      <c r="AP80" s="19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17"/>
      <c r="BJ80" s="18"/>
      <c r="BK80" s="2"/>
      <c r="BL80" s="48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50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8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50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 x14ac:dyDescent="0.15">
      <c r="C83" s="25" t="s">
        <v>40</v>
      </c>
    </row>
    <row r="84" spans="1:78" hidden="1" x14ac:dyDescent="0.15">
      <c r="B84" s="26" t="s">
        <v>41</v>
      </c>
      <c r="C84" s="26"/>
      <c r="D84" s="26"/>
      <c r="E84" s="26" t="s">
        <v>42</v>
      </c>
      <c r="F84" s="26" t="s">
        <v>43</v>
      </c>
      <c r="G84" s="26" t="s">
        <v>44</v>
      </c>
      <c r="H84" s="26" t="s">
        <v>45</v>
      </c>
      <c r="I84" s="26" t="s">
        <v>46</v>
      </c>
      <c r="J84" s="26" t="s">
        <v>47</v>
      </c>
      <c r="K84" s="26" t="s">
        <v>48</v>
      </c>
      <c r="L84" s="26" t="s">
        <v>49</v>
      </c>
      <c r="M84" s="26" t="s">
        <v>50</v>
      </c>
      <c r="N84" s="26" t="s">
        <v>51</v>
      </c>
      <c r="O84" s="26" t="s">
        <v>52</v>
      </c>
    </row>
    <row r="85" spans="1:78" hidden="1" x14ac:dyDescent="0.15">
      <c r="B85" s="26"/>
      <c r="C85" s="26"/>
      <c r="D85" s="26"/>
      <c r="E85" s="26" t="str">
        <f>データ!AH6</f>
        <v>【75.76】</v>
      </c>
      <c r="F85" s="26" t="s">
        <v>53</v>
      </c>
      <c r="G85" s="26" t="s">
        <v>53</v>
      </c>
      <c r="H85" s="26" t="str">
        <f>データ!BO6</f>
        <v>【1,141.75】</v>
      </c>
      <c r="I85" s="26" t="str">
        <f>データ!BZ6</f>
        <v>【54.93】</v>
      </c>
      <c r="J85" s="26" t="str">
        <f>データ!CK6</f>
        <v>【292.18】</v>
      </c>
      <c r="K85" s="26" t="str">
        <f>データ!CV6</f>
        <v>【56.91】</v>
      </c>
      <c r="L85" s="26" t="str">
        <f>データ!DG6</f>
        <v>【74.25】</v>
      </c>
      <c r="M85" s="26" t="s">
        <v>54</v>
      </c>
      <c r="N85" s="26" t="s">
        <v>54</v>
      </c>
      <c r="O85" s="26" t="str">
        <f>データ!EN6</f>
        <v>【0.72】</v>
      </c>
    </row>
  </sheetData>
  <sheetProtection algorithmName="SHA-512" hashValue="9xLMCvp28u8hkK3vzcj2k1ZsaIuRRj7/QwgAWscqfm8tHqjvTiqGs/cStRZTw5AvShogUt8evker20+/r8IMyQ==" saltValue="Pu8/rYEpM6OYZrgmxZH3Bg==" spinCount="100000" sheet="1" objects="1" scenarios="1" formatCells="0" formatColumns="0" formatRows="0"/>
  <mergeCells count="55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55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>
        <v>1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/>
      <c r="AI1" s="27">
        <v>1</v>
      </c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/>
      <c r="AT1" s="27">
        <v>1</v>
      </c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/>
      <c r="BE1" s="27">
        <v>1</v>
      </c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/>
      <c r="BP1" s="27">
        <v>1</v>
      </c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/>
      <c r="CA1" s="27">
        <v>1</v>
      </c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/>
      <c r="CL1" s="27">
        <v>1</v>
      </c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/>
      <c r="CW1" s="27">
        <v>1</v>
      </c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/>
      <c r="DH1" s="27">
        <v>1</v>
      </c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/>
      <c r="DS1" s="27">
        <v>1</v>
      </c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/>
      <c r="ED1" s="27">
        <v>1</v>
      </c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/>
    </row>
    <row r="2" spans="1:144" x14ac:dyDescent="0.15">
      <c r="A2" s="28" t="s">
        <v>56</v>
      </c>
      <c r="B2" s="28">
        <f>COLUMN()-1</f>
        <v>1</v>
      </c>
      <c r="C2" s="28">
        <f t="shared" ref="C2:BR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ref="BS2:ED2" si="1">COLUMN()-1</f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ref="EE2:EN2" si="2">COLUMN()-1</f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</row>
    <row r="3" spans="1:144" x14ac:dyDescent="0.15">
      <c r="A3" s="28" t="s">
        <v>57</v>
      </c>
      <c r="B3" s="29" t="s">
        <v>58</v>
      </c>
      <c r="C3" s="29" t="s">
        <v>59</v>
      </c>
      <c r="D3" s="29" t="s">
        <v>60</v>
      </c>
      <c r="E3" s="29" t="s">
        <v>61</v>
      </c>
      <c r="F3" s="29" t="s">
        <v>62</v>
      </c>
      <c r="G3" s="29" t="s">
        <v>63</v>
      </c>
      <c r="H3" s="76" t="s">
        <v>64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82" t="s">
        <v>65</v>
      </c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 t="s">
        <v>66</v>
      </c>
      <c r="DI3" s="75"/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</row>
    <row r="4" spans="1:144" x14ac:dyDescent="0.15">
      <c r="A4" s="28" t="s">
        <v>67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1"/>
      <c r="X4" s="75" t="s">
        <v>68</v>
      </c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 t="s">
        <v>69</v>
      </c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 t="s">
        <v>70</v>
      </c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 t="s">
        <v>71</v>
      </c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 t="s">
        <v>72</v>
      </c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 t="s">
        <v>73</v>
      </c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 t="s">
        <v>74</v>
      </c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 t="s">
        <v>75</v>
      </c>
      <c r="CX4" s="75"/>
      <c r="CY4" s="75"/>
      <c r="CZ4" s="75"/>
      <c r="DA4" s="75"/>
      <c r="DB4" s="75"/>
      <c r="DC4" s="75"/>
      <c r="DD4" s="75"/>
      <c r="DE4" s="75"/>
      <c r="DF4" s="75"/>
      <c r="DG4" s="75"/>
      <c r="DH4" s="75" t="s">
        <v>76</v>
      </c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 t="s">
        <v>77</v>
      </c>
      <c r="DT4" s="75"/>
      <c r="DU4" s="75"/>
      <c r="DV4" s="75"/>
      <c r="DW4" s="75"/>
      <c r="DX4" s="75"/>
      <c r="DY4" s="75"/>
      <c r="DZ4" s="75"/>
      <c r="EA4" s="75"/>
      <c r="EB4" s="75"/>
      <c r="EC4" s="75"/>
      <c r="ED4" s="75" t="s">
        <v>78</v>
      </c>
      <c r="EE4" s="75"/>
      <c r="EF4" s="75"/>
      <c r="EG4" s="75"/>
      <c r="EH4" s="75"/>
      <c r="EI4" s="75"/>
      <c r="EJ4" s="75"/>
      <c r="EK4" s="75"/>
      <c r="EL4" s="75"/>
      <c r="EM4" s="75"/>
      <c r="EN4" s="75"/>
    </row>
    <row r="5" spans="1:144" x14ac:dyDescent="0.15">
      <c r="A5" s="28" t="s">
        <v>79</v>
      </c>
      <c r="B5" s="31"/>
      <c r="C5" s="31"/>
      <c r="D5" s="31"/>
      <c r="E5" s="31"/>
      <c r="F5" s="31"/>
      <c r="G5" s="31"/>
      <c r="H5" s="32" t="s">
        <v>80</v>
      </c>
      <c r="I5" s="32" t="s">
        <v>81</v>
      </c>
      <c r="J5" s="32" t="s">
        <v>82</v>
      </c>
      <c r="K5" s="32" t="s">
        <v>83</v>
      </c>
      <c r="L5" s="32" t="s">
        <v>84</v>
      </c>
      <c r="M5" s="32" t="s">
        <v>85</v>
      </c>
      <c r="N5" s="32" t="s">
        <v>86</v>
      </c>
      <c r="O5" s="32" t="s">
        <v>87</v>
      </c>
      <c r="P5" s="32" t="s">
        <v>88</v>
      </c>
      <c r="Q5" s="32" t="s">
        <v>89</v>
      </c>
      <c r="R5" s="32" t="s">
        <v>90</v>
      </c>
      <c r="S5" s="32" t="s">
        <v>91</v>
      </c>
      <c r="T5" s="32" t="s">
        <v>92</v>
      </c>
      <c r="U5" s="32" t="s">
        <v>93</v>
      </c>
      <c r="V5" s="32" t="s">
        <v>94</v>
      </c>
      <c r="W5" s="32" t="s">
        <v>95</v>
      </c>
      <c r="X5" s="32" t="s">
        <v>96</v>
      </c>
      <c r="Y5" s="32" t="s">
        <v>97</v>
      </c>
      <c r="Z5" s="32" t="s">
        <v>98</v>
      </c>
      <c r="AA5" s="32" t="s">
        <v>99</v>
      </c>
      <c r="AB5" s="32" t="s">
        <v>100</v>
      </c>
      <c r="AC5" s="32" t="s">
        <v>101</v>
      </c>
      <c r="AD5" s="32" t="s">
        <v>102</v>
      </c>
      <c r="AE5" s="32" t="s">
        <v>103</v>
      </c>
      <c r="AF5" s="32" t="s">
        <v>104</v>
      </c>
      <c r="AG5" s="32" t="s">
        <v>105</v>
      </c>
      <c r="AH5" s="32" t="s">
        <v>41</v>
      </c>
      <c r="AI5" s="32" t="s">
        <v>96</v>
      </c>
      <c r="AJ5" s="32" t="s">
        <v>97</v>
      </c>
      <c r="AK5" s="32" t="s">
        <v>98</v>
      </c>
      <c r="AL5" s="32" t="s">
        <v>99</v>
      </c>
      <c r="AM5" s="32" t="s">
        <v>100</v>
      </c>
      <c r="AN5" s="32" t="s">
        <v>101</v>
      </c>
      <c r="AO5" s="32" t="s">
        <v>102</v>
      </c>
      <c r="AP5" s="32" t="s">
        <v>103</v>
      </c>
      <c r="AQ5" s="32" t="s">
        <v>104</v>
      </c>
      <c r="AR5" s="32" t="s">
        <v>105</v>
      </c>
      <c r="AS5" s="32" t="s">
        <v>106</v>
      </c>
      <c r="AT5" s="32" t="s">
        <v>96</v>
      </c>
      <c r="AU5" s="32" t="s">
        <v>97</v>
      </c>
      <c r="AV5" s="32" t="s">
        <v>98</v>
      </c>
      <c r="AW5" s="32" t="s">
        <v>99</v>
      </c>
      <c r="AX5" s="32" t="s">
        <v>100</v>
      </c>
      <c r="AY5" s="32" t="s">
        <v>101</v>
      </c>
      <c r="AZ5" s="32" t="s">
        <v>102</v>
      </c>
      <c r="BA5" s="32" t="s">
        <v>103</v>
      </c>
      <c r="BB5" s="32" t="s">
        <v>104</v>
      </c>
      <c r="BC5" s="32" t="s">
        <v>105</v>
      </c>
      <c r="BD5" s="32" t="s">
        <v>106</v>
      </c>
      <c r="BE5" s="32" t="s">
        <v>96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32" t="s">
        <v>106</v>
      </c>
      <c r="BP5" s="32" t="s">
        <v>96</v>
      </c>
      <c r="BQ5" s="32" t="s">
        <v>97</v>
      </c>
      <c r="BR5" s="32" t="s">
        <v>98</v>
      </c>
      <c r="BS5" s="32" t="s">
        <v>99</v>
      </c>
      <c r="BT5" s="32" t="s">
        <v>100</v>
      </c>
      <c r="BU5" s="32" t="s">
        <v>101</v>
      </c>
      <c r="BV5" s="32" t="s">
        <v>102</v>
      </c>
      <c r="BW5" s="32" t="s">
        <v>103</v>
      </c>
      <c r="BX5" s="32" t="s">
        <v>104</v>
      </c>
      <c r="BY5" s="32" t="s">
        <v>105</v>
      </c>
      <c r="BZ5" s="32" t="s">
        <v>106</v>
      </c>
      <c r="CA5" s="32" t="s">
        <v>96</v>
      </c>
      <c r="CB5" s="32" t="s">
        <v>97</v>
      </c>
      <c r="CC5" s="32" t="s">
        <v>98</v>
      </c>
      <c r="CD5" s="32" t="s">
        <v>99</v>
      </c>
      <c r="CE5" s="32" t="s">
        <v>100</v>
      </c>
      <c r="CF5" s="32" t="s">
        <v>101</v>
      </c>
      <c r="CG5" s="32" t="s">
        <v>102</v>
      </c>
      <c r="CH5" s="32" t="s">
        <v>103</v>
      </c>
      <c r="CI5" s="32" t="s">
        <v>104</v>
      </c>
      <c r="CJ5" s="32" t="s">
        <v>105</v>
      </c>
      <c r="CK5" s="32" t="s">
        <v>106</v>
      </c>
      <c r="CL5" s="32" t="s">
        <v>96</v>
      </c>
      <c r="CM5" s="32" t="s">
        <v>97</v>
      </c>
      <c r="CN5" s="32" t="s">
        <v>98</v>
      </c>
      <c r="CO5" s="32" t="s">
        <v>99</v>
      </c>
      <c r="CP5" s="32" t="s">
        <v>100</v>
      </c>
      <c r="CQ5" s="32" t="s">
        <v>101</v>
      </c>
      <c r="CR5" s="32" t="s">
        <v>102</v>
      </c>
      <c r="CS5" s="32" t="s">
        <v>103</v>
      </c>
      <c r="CT5" s="32" t="s">
        <v>104</v>
      </c>
      <c r="CU5" s="32" t="s">
        <v>105</v>
      </c>
      <c r="CV5" s="32" t="s">
        <v>106</v>
      </c>
      <c r="CW5" s="32" t="s">
        <v>96</v>
      </c>
      <c r="CX5" s="32" t="s">
        <v>97</v>
      </c>
      <c r="CY5" s="32" t="s">
        <v>98</v>
      </c>
      <c r="CZ5" s="32" t="s">
        <v>99</v>
      </c>
      <c r="DA5" s="32" t="s">
        <v>100</v>
      </c>
      <c r="DB5" s="32" t="s">
        <v>101</v>
      </c>
      <c r="DC5" s="32" t="s">
        <v>102</v>
      </c>
      <c r="DD5" s="32" t="s">
        <v>103</v>
      </c>
      <c r="DE5" s="32" t="s">
        <v>104</v>
      </c>
      <c r="DF5" s="32" t="s">
        <v>105</v>
      </c>
      <c r="DG5" s="32" t="s">
        <v>106</v>
      </c>
      <c r="DH5" s="32" t="s">
        <v>96</v>
      </c>
      <c r="DI5" s="32" t="s">
        <v>97</v>
      </c>
      <c r="DJ5" s="32" t="s">
        <v>98</v>
      </c>
      <c r="DK5" s="32" t="s">
        <v>99</v>
      </c>
      <c r="DL5" s="32" t="s">
        <v>100</v>
      </c>
      <c r="DM5" s="32" t="s">
        <v>101</v>
      </c>
      <c r="DN5" s="32" t="s">
        <v>102</v>
      </c>
      <c r="DO5" s="32" t="s">
        <v>103</v>
      </c>
      <c r="DP5" s="32" t="s">
        <v>104</v>
      </c>
      <c r="DQ5" s="32" t="s">
        <v>105</v>
      </c>
      <c r="DR5" s="32" t="s">
        <v>106</v>
      </c>
      <c r="DS5" s="32" t="s">
        <v>96</v>
      </c>
      <c r="DT5" s="32" t="s">
        <v>97</v>
      </c>
      <c r="DU5" s="32" t="s">
        <v>98</v>
      </c>
      <c r="DV5" s="32" t="s">
        <v>99</v>
      </c>
      <c r="DW5" s="32" t="s">
        <v>100</v>
      </c>
      <c r="DX5" s="32" t="s">
        <v>101</v>
      </c>
      <c r="DY5" s="32" t="s">
        <v>102</v>
      </c>
      <c r="DZ5" s="32" t="s">
        <v>103</v>
      </c>
      <c r="EA5" s="32" t="s">
        <v>104</v>
      </c>
      <c r="EB5" s="32" t="s">
        <v>105</v>
      </c>
      <c r="EC5" s="32" t="s">
        <v>106</v>
      </c>
      <c r="ED5" s="32" t="s">
        <v>96</v>
      </c>
      <c r="EE5" s="32" t="s">
        <v>97</v>
      </c>
      <c r="EF5" s="32" t="s">
        <v>98</v>
      </c>
      <c r="EG5" s="32" t="s">
        <v>99</v>
      </c>
      <c r="EH5" s="32" t="s">
        <v>100</v>
      </c>
      <c r="EI5" s="32" t="s">
        <v>101</v>
      </c>
      <c r="EJ5" s="32" t="s">
        <v>102</v>
      </c>
      <c r="EK5" s="32" t="s">
        <v>103</v>
      </c>
      <c r="EL5" s="32" t="s">
        <v>104</v>
      </c>
      <c r="EM5" s="32" t="s">
        <v>105</v>
      </c>
      <c r="EN5" s="32" t="s">
        <v>106</v>
      </c>
    </row>
    <row r="6" spans="1:144" s="36" customFormat="1" x14ac:dyDescent="0.15">
      <c r="A6" s="28" t="s">
        <v>107</v>
      </c>
      <c r="B6" s="33">
        <f>B7</f>
        <v>2017</v>
      </c>
      <c r="C6" s="33">
        <f t="shared" ref="C6:W6" si="3">C7</f>
        <v>12301</v>
      </c>
      <c r="D6" s="33">
        <f t="shared" si="3"/>
        <v>47</v>
      </c>
      <c r="E6" s="33">
        <f t="shared" si="3"/>
        <v>1</v>
      </c>
      <c r="F6" s="33">
        <f t="shared" si="3"/>
        <v>0</v>
      </c>
      <c r="G6" s="33">
        <f t="shared" si="3"/>
        <v>0</v>
      </c>
      <c r="H6" s="33" t="str">
        <f t="shared" si="3"/>
        <v>北海道　登別市</v>
      </c>
      <c r="I6" s="33" t="str">
        <f t="shared" si="3"/>
        <v>法非適用</v>
      </c>
      <c r="J6" s="33" t="str">
        <f t="shared" si="3"/>
        <v>水道事業</v>
      </c>
      <c r="K6" s="33" t="str">
        <f t="shared" si="3"/>
        <v>簡易水道事業</v>
      </c>
      <c r="L6" s="33" t="str">
        <f t="shared" si="3"/>
        <v>D4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0.33</v>
      </c>
      <c r="Q6" s="34">
        <f t="shared" si="3"/>
        <v>3094</v>
      </c>
      <c r="R6" s="34">
        <f t="shared" si="3"/>
        <v>48852</v>
      </c>
      <c r="S6" s="34">
        <f t="shared" si="3"/>
        <v>212.21</v>
      </c>
      <c r="T6" s="34">
        <f t="shared" si="3"/>
        <v>230.21</v>
      </c>
      <c r="U6" s="34">
        <f t="shared" si="3"/>
        <v>159</v>
      </c>
      <c r="V6" s="34">
        <f t="shared" si="3"/>
        <v>13.78</v>
      </c>
      <c r="W6" s="34">
        <f t="shared" si="3"/>
        <v>11.54</v>
      </c>
      <c r="X6" s="35">
        <f>IF(X7="",NA(),X7)</f>
        <v>117.14</v>
      </c>
      <c r="Y6" s="35">
        <f t="shared" ref="Y6:AG6" si="4">IF(Y7="",NA(),Y7)</f>
        <v>101.17</v>
      </c>
      <c r="Z6" s="35">
        <f t="shared" si="4"/>
        <v>95.55</v>
      </c>
      <c r="AA6" s="35">
        <f t="shared" si="4"/>
        <v>89.1</v>
      </c>
      <c r="AB6" s="35">
        <f t="shared" si="4"/>
        <v>90.39</v>
      </c>
      <c r="AC6" s="35">
        <f t="shared" si="4"/>
        <v>71.66</v>
      </c>
      <c r="AD6" s="35">
        <f t="shared" si="4"/>
        <v>73.06</v>
      </c>
      <c r="AE6" s="35">
        <f t="shared" si="4"/>
        <v>72.03</v>
      </c>
      <c r="AF6" s="35">
        <f t="shared" si="4"/>
        <v>72.11</v>
      </c>
      <c r="AG6" s="35">
        <f t="shared" si="4"/>
        <v>74.05</v>
      </c>
      <c r="AH6" s="34" t="str">
        <f>IF(AH7="","",IF(AH7="-","【-】","【"&amp;SUBSTITUTE(TEXT(AH7,"#,##0.00"),"-","△")&amp;"】"))</f>
        <v>【75.76】</v>
      </c>
      <c r="AI6" s="34" t="e">
        <f>IF(AI7="",NA(),AI7)</f>
        <v>#N/A</v>
      </c>
      <c r="AJ6" s="34" t="e">
        <f t="shared" ref="AJ6:AR6" si="5">IF(AJ7="",NA(),AJ7)</f>
        <v>#N/A</v>
      </c>
      <c r="AK6" s="34" t="e">
        <f t="shared" si="5"/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str">
        <f>IF(AS7="","",IF(AS7="-","【-】","【"&amp;SUBSTITUTE(TEXT(AS7,"#,##0.00"),"-","△")&amp;"】"))</f>
        <v/>
      </c>
      <c r="AT6" s="34" t="e">
        <f>IF(AT7="",NA(),AT7)</f>
        <v>#N/A</v>
      </c>
      <c r="AU6" s="34" t="e">
        <f t="shared" ref="AU6:BC6" si="6">IF(AU7="",NA(),AU7)</f>
        <v>#N/A</v>
      </c>
      <c r="AV6" s="34" t="e">
        <f t="shared" si="6"/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str">
        <f>IF(BD7="","",IF(BD7="-","【-】","【"&amp;SUBSTITUTE(TEXT(BD7,"#,##0.00"),"-","△")&amp;"】"))</f>
        <v/>
      </c>
      <c r="BE6" s="35">
        <f>IF(BE7="",NA(),BE7)</f>
        <v>997.77</v>
      </c>
      <c r="BF6" s="35">
        <f t="shared" ref="BF6:BN6" si="7">IF(BF7="",NA(),BF7)</f>
        <v>1048.25</v>
      </c>
      <c r="BG6" s="35">
        <f t="shared" si="7"/>
        <v>1130.51</v>
      </c>
      <c r="BH6" s="35">
        <f t="shared" si="7"/>
        <v>1183.95</v>
      </c>
      <c r="BI6" s="35">
        <f t="shared" si="7"/>
        <v>1320.6</v>
      </c>
      <c r="BJ6" s="35">
        <f t="shared" si="7"/>
        <v>1462.56</v>
      </c>
      <c r="BK6" s="35">
        <f t="shared" si="7"/>
        <v>1486.62</v>
      </c>
      <c r="BL6" s="35">
        <f t="shared" si="7"/>
        <v>1510.14</v>
      </c>
      <c r="BM6" s="35">
        <f t="shared" si="7"/>
        <v>1595.62</v>
      </c>
      <c r="BN6" s="35">
        <f t="shared" si="7"/>
        <v>1302.33</v>
      </c>
      <c r="BO6" s="34" t="str">
        <f>IF(BO7="","",IF(BO7="-","【-】","【"&amp;SUBSTITUTE(TEXT(BO7,"#,##0.00"),"-","△")&amp;"】"))</f>
        <v>【1,141.75】</v>
      </c>
      <c r="BP6" s="35">
        <f>IF(BP7="",NA(),BP7)</f>
        <v>84.54</v>
      </c>
      <c r="BQ6" s="35">
        <f t="shared" ref="BQ6:BY6" si="8">IF(BQ7="",NA(),BQ7)</f>
        <v>79.22</v>
      </c>
      <c r="BR6" s="35">
        <f t="shared" si="8"/>
        <v>74.349999999999994</v>
      </c>
      <c r="BS6" s="35">
        <f t="shared" si="8"/>
        <v>69.709999999999994</v>
      </c>
      <c r="BT6" s="35">
        <f t="shared" si="8"/>
        <v>67.260000000000005</v>
      </c>
      <c r="BU6" s="35">
        <f t="shared" si="8"/>
        <v>32.39</v>
      </c>
      <c r="BV6" s="35">
        <f t="shared" si="8"/>
        <v>24.39</v>
      </c>
      <c r="BW6" s="35">
        <f t="shared" si="8"/>
        <v>22.67</v>
      </c>
      <c r="BX6" s="35">
        <f t="shared" si="8"/>
        <v>37.92</v>
      </c>
      <c r="BY6" s="35">
        <f t="shared" si="8"/>
        <v>40.89</v>
      </c>
      <c r="BZ6" s="34" t="str">
        <f>IF(BZ7="","",IF(BZ7="-","【-】","【"&amp;SUBSTITUTE(TEXT(BZ7,"#,##0.00"),"-","△")&amp;"】"))</f>
        <v>【54.93】</v>
      </c>
      <c r="CA6" s="35">
        <f>IF(CA7="",NA(),CA7)</f>
        <v>153.06</v>
      </c>
      <c r="CB6" s="35">
        <f t="shared" ref="CB6:CJ6" si="9">IF(CB7="",NA(),CB7)</f>
        <v>160.16999999999999</v>
      </c>
      <c r="CC6" s="35">
        <f t="shared" si="9"/>
        <v>175.88</v>
      </c>
      <c r="CD6" s="35">
        <f t="shared" si="9"/>
        <v>204.48</v>
      </c>
      <c r="CE6" s="35">
        <f t="shared" si="9"/>
        <v>207.87</v>
      </c>
      <c r="CF6" s="35">
        <f t="shared" si="9"/>
        <v>530.83000000000004</v>
      </c>
      <c r="CG6" s="35">
        <f t="shared" si="9"/>
        <v>734.18</v>
      </c>
      <c r="CH6" s="35">
        <f t="shared" si="9"/>
        <v>789.62</v>
      </c>
      <c r="CI6" s="35">
        <f t="shared" si="9"/>
        <v>423.18</v>
      </c>
      <c r="CJ6" s="35">
        <f t="shared" si="9"/>
        <v>383.2</v>
      </c>
      <c r="CK6" s="34" t="str">
        <f>IF(CK7="","",IF(CK7="-","【-】","【"&amp;SUBSTITUTE(TEXT(CK7,"#,##0.00"),"-","△")&amp;"】"))</f>
        <v>【292.18】</v>
      </c>
      <c r="CL6" s="35">
        <f>IF(CL7="",NA(),CL7)</f>
        <v>53.34</v>
      </c>
      <c r="CM6" s="35">
        <f t="shared" ref="CM6:CU6" si="10">IF(CM7="",NA(),CM7)</f>
        <v>56.27</v>
      </c>
      <c r="CN6" s="35">
        <f t="shared" si="10"/>
        <v>52.41</v>
      </c>
      <c r="CO6" s="35">
        <f t="shared" si="10"/>
        <v>55.66</v>
      </c>
      <c r="CP6" s="35">
        <f t="shared" si="10"/>
        <v>59.89</v>
      </c>
      <c r="CQ6" s="35">
        <f t="shared" si="10"/>
        <v>50.49</v>
      </c>
      <c r="CR6" s="35">
        <f t="shared" si="10"/>
        <v>48.36</v>
      </c>
      <c r="CS6" s="35">
        <f t="shared" si="10"/>
        <v>48.7</v>
      </c>
      <c r="CT6" s="35">
        <f t="shared" si="10"/>
        <v>46.9</v>
      </c>
      <c r="CU6" s="35">
        <f t="shared" si="10"/>
        <v>47.95</v>
      </c>
      <c r="CV6" s="34" t="str">
        <f>IF(CV7="","",IF(CV7="-","【-】","【"&amp;SUBSTITUTE(TEXT(CV7,"#,##0.00"),"-","△")&amp;"】"))</f>
        <v>【56.91】</v>
      </c>
      <c r="CW6" s="35">
        <f>IF(CW7="",NA(),CW7)</f>
        <v>60.54</v>
      </c>
      <c r="CX6" s="35">
        <f t="shared" ref="CX6:DF6" si="11">IF(CX7="",NA(),CX7)</f>
        <v>59.41</v>
      </c>
      <c r="CY6" s="35">
        <f t="shared" si="11"/>
        <v>63.24</v>
      </c>
      <c r="CZ6" s="35">
        <f t="shared" si="11"/>
        <v>58.15</v>
      </c>
      <c r="DA6" s="35">
        <f t="shared" si="11"/>
        <v>54.59</v>
      </c>
      <c r="DB6" s="35">
        <f t="shared" si="11"/>
        <v>74.209999999999994</v>
      </c>
      <c r="DC6" s="35">
        <f t="shared" si="11"/>
        <v>75.239999999999995</v>
      </c>
      <c r="DD6" s="35">
        <f t="shared" si="11"/>
        <v>74.959999999999994</v>
      </c>
      <c r="DE6" s="35">
        <f t="shared" si="11"/>
        <v>74.63</v>
      </c>
      <c r="DF6" s="35">
        <f t="shared" si="11"/>
        <v>74.900000000000006</v>
      </c>
      <c r="DG6" s="34" t="str">
        <f>IF(DG7="","",IF(DG7="-","【-】","【"&amp;SUBSTITUTE(TEXT(DG7,"#,##0.00"),"-","△")&amp;"】"))</f>
        <v>【74.25】</v>
      </c>
      <c r="DH6" s="34" t="e">
        <f>IF(DH7="",NA(),DH7)</f>
        <v>#N/A</v>
      </c>
      <c r="DI6" s="34" t="e">
        <f t="shared" ref="DI6:DQ6" si="12">IF(DI7="",NA(),DI7)</f>
        <v>#N/A</v>
      </c>
      <c r="DJ6" s="34" t="e">
        <f t="shared" si="12"/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str">
        <f>IF(DR7="","",IF(DR7="-","【-】","【"&amp;SUBSTITUTE(TEXT(DR7,"#,##0.00"),"-","△")&amp;"】"))</f>
        <v/>
      </c>
      <c r="DS6" s="34" t="e">
        <f>IF(DS7="",NA(),DS7)</f>
        <v>#N/A</v>
      </c>
      <c r="DT6" s="34" t="e">
        <f t="shared" ref="DT6:EB6" si="13">IF(DT7="",NA(),DT7)</f>
        <v>#N/A</v>
      </c>
      <c r="DU6" s="34" t="e">
        <f t="shared" si="13"/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str">
        <f>IF(EC7="","",IF(EC7="-","【-】","【"&amp;SUBSTITUTE(TEXT(EC7,"#,##0.00"),"-","△")&amp;"】"))</f>
        <v/>
      </c>
      <c r="ED6" s="35">
        <f>IF(ED7="",NA(),ED7)</f>
        <v>0.99</v>
      </c>
      <c r="EE6" s="35">
        <f t="shared" ref="EE6:EM6" si="14">IF(EE7="",NA(),EE7)</f>
        <v>0.75</v>
      </c>
      <c r="EF6" s="35">
        <f t="shared" si="14"/>
        <v>1.52</v>
      </c>
      <c r="EG6" s="35">
        <f t="shared" si="14"/>
        <v>0.73</v>
      </c>
      <c r="EH6" s="35">
        <f t="shared" si="14"/>
        <v>0.65</v>
      </c>
      <c r="EI6" s="35">
        <f t="shared" si="14"/>
        <v>0.7</v>
      </c>
      <c r="EJ6" s="35">
        <f t="shared" si="14"/>
        <v>0.91</v>
      </c>
      <c r="EK6" s="35">
        <f t="shared" si="14"/>
        <v>1.26</v>
      </c>
      <c r="EL6" s="35">
        <f t="shared" si="14"/>
        <v>0.78</v>
      </c>
      <c r="EM6" s="35">
        <f t="shared" si="14"/>
        <v>0.56999999999999995</v>
      </c>
      <c r="EN6" s="34" t="str">
        <f>IF(EN7="","",IF(EN7="-","【-】","【"&amp;SUBSTITUTE(TEXT(EN7,"#,##0.00"),"-","△")&amp;"】"))</f>
        <v>【0.72】</v>
      </c>
    </row>
    <row r="7" spans="1:144" s="36" customFormat="1" x14ac:dyDescent="0.15">
      <c r="A7" s="28"/>
      <c r="B7" s="37">
        <v>2017</v>
      </c>
      <c r="C7" s="37">
        <v>12301</v>
      </c>
      <c r="D7" s="37">
        <v>47</v>
      </c>
      <c r="E7" s="37">
        <v>1</v>
      </c>
      <c r="F7" s="37">
        <v>0</v>
      </c>
      <c r="G7" s="37">
        <v>0</v>
      </c>
      <c r="H7" s="37" t="s">
        <v>108</v>
      </c>
      <c r="I7" s="37" t="s">
        <v>109</v>
      </c>
      <c r="J7" s="37" t="s">
        <v>110</v>
      </c>
      <c r="K7" s="37" t="s">
        <v>111</v>
      </c>
      <c r="L7" s="37" t="s">
        <v>112</v>
      </c>
      <c r="M7" s="37" t="s">
        <v>113</v>
      </c>
      <c r="N7" s="38" t="s">
        <v>114</v>
      </c>
      <c r="O7" s="38" t="s">
        <v>115</v>
      </c>
      <c r="P7" s="38">
        <v>0.33</v>
      </c>
      <c r="Q7" s="38">
        <v>3094</v>
      </c>
      <c r="R7" s="38">
        <v>48852</v>
      </c>
      <c r="S7" s="38">
        <v>212.21</v>
      </c>
      <c r="T7" s="38">
        <v>230.21</v>
      </c>
      <c r="U7" s="38">
        <v>159</v>
      </c>
      <c r="V7" s="38">
        <v>13.78</v>
      </c>
      <c r="W7" s="38">
        <v>11.54</v>
      </c>
      <c r="X7" s="38">
        <v>117.14</v>
      </c>
      <c r="Y7" s="38">
        <v>101.17</v>
      </c>
      <c r="Z7" s="38">
        <v>95.55</v>
      </c>
      <c r="AA7" s="38">
        <v>89.1</v>
      </c>
      <c r="AB7" s="38">
        <v>90.39</v>
      </c>
      <c r="AC7" s="38">
        <v>71.66</v>
      </c>
      <c r="AD7" s="38">
        <v>73.06</v>
      </c>
      <c r="AE7" s="38">
        <v>72.03</v>
      </c>
      <c r="AF7" s="38">
        <v>72.11</v>
      </c>
      <c r="AG7" s="38">
        <v>74.05</v>
      </c>
      <c r="AH7" s="38">
        <v>75.760000000000005</v>
      </c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>
        <v>997.77</v>
      </c>
      <c r="BF7" s="38">
        <v>1048.25</v>
      </c>
      <c r="BG7" s="38">
        <v>1130.51</v>
      </c>
      <c r="BH7" s="38">
        <v>1183.95</v>
      </c>
      <c r="BI7" s="38">
        <v>1320.6</v>
      </c>
      <c r="BJ7" s="38">
        <v>1462.56</v>
      </c>
      <c r="BK7" s="38">
        <v>1486.62</v>
      </c>
      <c r="BL7" s="38">
        <v>1510.14</v>
      </c>
      <c r="BM7" s="38">
        <v>1595.62</v>
      </c>
      <c r="BN7" s="38">
        <v>1302.33</v>
      </c>
      <c r="BO7" s="38">
        <v>1141.75</v>
      </c>
      <c r="BP7" s="38">
        <v>84.54</v>
      </c>
      <c r="BQ7" s="38">
        <v>79.22</v>
      </c>
      <c r="BR7" s="38">
        <v>74.349999999999994</v>
      </c>
      <c r="BS7" s="38">
        <v>69.709999999999994</v>
      </c>
      <c r="BT7" s="38">
        <v>67.260000000000005</v>
      </c>
      <c r="BU7" s="38">
        <v>32.39</v>
      </c>
      <c r="BV7" s="38">
        <v>24.39</v>
      </c>
      <c r="BW7" s="38">
        <v>22.67</v>
      </c>
      <c r="BX7" s="38">
        <v>37.92</v>
      </c>
      <c r="BY7" s="38">
        <v>40.89</v>
      </c>
      <c r="BZ7" s="38">
        <v>54.93</v>
      </c>
      <c r="CA7" s="38">
        <v>153.06</v>
      </c>
      <c r="CB7" s="38">
        <v>160.16999999999999</v>
      </c>
      <c r="CC7" s="38">
        <v>175.88</v>
      </c>
      <c r="CD7" s="38">
        <v>204.48</v>
      </c>
      <c r="CE7" s="38">
        <v>207.87</v>
      </c>
      <c r="CF7" s="38">
        <v>530.83000000000004</v>
      </c>
      <c r="CG7" s="38">
        <v>734.18</v>
      </c>
      <c r="CH7" s="38">
        <v>789.62</v>
      </c>
      <c r="CI7" s="38">
        <v>423.18</v>
      </c>
      <c r="CJ7" s="38">
        <v>383.2</v>
      </c>
      <c r="CK7" s="38">
        <v>292.18</v>
      </c>
      <c r="CL7" s="38">
        <v>53.34</v>
      </c>
      <c r="CM7" s="38">
        <v>56.27</v>
      </c>
      <c r="CN7" s="38">
        <v>52.41</v>
      </c>
      <c r="CO7" s="38">
        <v>55.66</v>
      </c>
      <c r="CP7" s="38">
        <v>59.89</v>
      </c>
      <c r="CQ7" s="38">
        <v>50.49</v>
      </c>
      <c r="CR7" s="38">
        <v>48.36</v>
      </c>
      <c r="CS7" s="38">
        <v>48.7</v>
      </c>
      <c r="CT7" s="38">
        <v>46.9</v>
      </c>
      <c r="CU7" s="38">
        <v>47.95</v>
      </c>
      <c r="CV7" s="38">
        <v>56.91</v>
      </c>
      <c r="CW7" s="38">
        <v>60.54</v>
      </c>
      <c r="CX7" s="38">
        <v>59.41</v>
      </c>
      <c r="CY7" s="38">
        <v>63.24</v>
      </c>
      <c r="CZ7" s="38">
        <v>58.15</v>
      </c>
      <c r="DA7" s="38">
        <v>54.59</v>
      </c>
      <c r="DB7" s="38">
        <v>74.209999999999994</v>
      </c>
      <c r="DC7" s="38">
        <v>75.239999999999995</v>
      </c>
      <c r="DD7" s="38">
        <v>74.959999999999994</v>
      </c>
      <c r="DE7" s="38">
        <v>74.63</v>
      </c>
      <c r="DF7" s="38">
        <v>74.900000000000006</v>
      </c>
      <c r="DG7" s="38">
        <v>74.25</v>
      </c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>
        <v>0.99</v>
      </c>
      <c r="EE7" s="38">
        <v>0.75</v>
      </c>
      <c r="EF7" s="38">
        <v>1.52</v>
      </c>
      <c r="EG7" s="38">
        <v>0.73</v>
      </c>
      <c r="EH7" s="38">
        <v>0.65</v>
      </c>
      <c r="EI7" s="38">
        <v>0.7</v>
      </c>
      <c r="EJ7" s="38">
        <v>0.91</v>
      </c>
      <c r="EK7" s="38">
        <v>1.26</v>
      </c>
      <c r="EL7" s="38">
        <v>0.78</v>
      </c>
      <c r="EM7" s="38">
        <v>0.56999999999999995</v>
      </c>
      <c r="EN7" s="38">
        <v>0.72</v>
      </c>
    </row>
    <row r="8" spans="1:144" x14ac:dyDescent="0.15"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</row>
    <row r="9" spans="1:144" x14ac:dyDescent="0.15">
      <c r="A9" s="40"/>
      <c r="B9" s="40" t="s">
        <v>116</v>
      </c>
      <c r="C9" s="40" t="s">
        <v>117</v>
      </c>
      <c r="D9" s="40" t="s">
        <v>118</v>
      </c>
      <c r="E9" s="40" t="s">
        <v>119</v>
      </c>
      <c r="F9" s="40" t="s">
        <v>120</v>
      </c>
      <c r="X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4" x14ac:dyDescent="0.15">
      <c r="A10" s="40" t="s">
        <v>58</v>
      </c>
      <c r="B10" s="41">
        <f>DATEVALUE($B$6-4&amp;"年1月1日")</f>
        <v>41275</v>
      </c>
      <c r="C10" s="41">
        <f>DATEVALUE($B$6-3&amp;"年1月1日")</f>
        <v>41640</v>
      </c>
      <c r="D10" s="41">
        <f>DATEVALUE($B$6-2&amp;"年1月1日")</f>
        <v>42005</v>
      </c>
      <c r="E10" s="41">
        <f>DATEVALUE($B$6-1&amp;"年1月1日")</f>
        <v>42370</v>
      </c>
      <c r="F10" s="41">
        <f>DATEVALUE($B$6&amp;"年1月1日")</f>
        <v>42736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gyoumu03</cp:lastModifiedBy>
  <cp:lastPrinted>2019-01-21T04:28:21Z</cp:lastPrinted>
  <dcterms:created xsi:type="dcterms:W3CDTF">2018-12-03T08:40:22Z</dcterms:created>
  <dcterms:modified xsi:type="dcterms:W3CDTF">2019-01-21T04:34:34Z</dcterms:modified>
  <cp:category/>
</cp:coreProperties>
</file>